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tuni-my.sharepoint.com/personal/toni_levanen_tuni_fi/Documents/TTY related/Journals/2020WCM_B52.6GHz/"/>
    </mc:Choice>
  </mc:AlternateContent>
  <xr:revisionPtr revIDLastSave="0" documentId="8_{3D432749-3A05-490A-982D-57AAFACC73BA}" xr6:coauthVersionLast="41" xr6:coauthVersionMax="41" xr10:uidLastSave="{00000000-0000-0000-0000-000000000000}"/>
  <bookViews>
    <workbookView xWindow="-120" yWindow="-120" windowWidth="29040" windowHeight="15840" xr2:uid="{9A2C8066-64DD-40DD-A848-CF5F02071C81}"/>
  </bookViews>
  <sheets>
    <sheet name="LOS link distance summary" sheetId="6" r:id="rId1"/>
    <sheet name="DFT-s-OFDM DL 40dBm EIRP" sheetId="2" r:id="rId2"/>
    <sheet name="DFT-s-OFDM UL 40dBm EIRP" sheetId="3" r:id="rId3"/>
    <sheet name="OFDM DL 40dBm EIRP" sheetId="8" r:id="rId4"/>
    <sheet name="OFDM UL 40dBm EIRP" sheetId="9" r:id="rId5"/>
    <sheet name="DFT-s-OFDM DL PA technology" sheetId="4" r:id="rId6"/>
    <sheet name="DFT-s-OFDM UL PA technology" sheetId="5" r:id="rId7"/>
    <sheet name="OFDM DL PA technology" sheetId="12" r:id="rId8"/>
    <sheet name="OFDM UL PA technology" sheetId="13" r:id="rId9"/>
    <sheet name="SNR required for 10% BLER" sheetId="7" r:id="rId10"/>
    <sheet name="MPR values for FR2 operation" sheetId="15" r:id="rId11"/>
    <sheet name="Example atmospheric gas effects" sheetId="16" r:id="rId1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39" i="12" l="1"/>
  <c r="F39" i="2"/>
  <c r="M33" i="6"/>
  <c r="N33" i="6"/>
  <c r="O33" i="6"/>
  <c r="P33" i="6"/>
  <c r="Q33" i="6"/>
  <c r="M32" i="6"/>
  <c r="N32" i="6"/>
  <c r="O32" i="6"/>
  <c r="P32" i="6"/>
  <c r="Q32" i="6"/>
  <c r="M31" i="6"/>
  <c r="N31" i="6"/>
  <c r="O31" i="6"/>
  <c r="P31" i="6"/>
  <c r="Q31" i="6"/>
  <c r="M30" i="6"/>
  <c r="N30" i="6"/>
  <c r="O30" i="6"/>
  <c r="P30" i="6"/>
  <c r="Q30" i="6"/>
  <c r="L33" i="6"/>
  <c r="L32" i="6"/>
  <c r="L31" i="6"/>
  <c r="L30" i="6"/>
  <c r="M26" i="6"/>
  <c r="N26" i="6"/>
  <c r="O26" i="6"/>
  <c r="P26" i="6"/>
  <c r="Q26" i="6"/>
  <c r="L26" i="6"/>
  <c r="M25" i="6"/>
  <c r="N25" i="6"/>
  <c r="O25" i="6"/>
  <c r="P25" i="6"/>
  <c r="Q25" i="6"/>
  <c r="L25" i="6"/>
  <c r="M24" i="6"/>
  <c r="N24" i="6"/>
  <c r="O24" i="6"/>
  <c r="P24" i="6"/>
  <c r="Q24" i="6"/>
  <c r="L24" i="6"/>
  <c r="M23" i="6"/>
  <c r="N23" i="6"/>
  <c r="O23" i="6"/>
  <c r="P23" i="6"/>
  <c r="Q23" i="6"/>
  <c r="L23" i="6"/>
  <c r="K34" i="2" l="1"/>
  <c r="J34" i="2"/>
  <c r="I34" i="2"/>
  <c r="H34" i="2"/>
  <c r="G34" i="2"/>
  <c r="F34" i="2"/>
  <c r="K34" i="3"/>
  <c r="J34" i="3"/>
  <c r="I34" i="3"/>
  <c r="H34" i="3"/>
  <c r="G34" i="3"/>
  <c r="F34" i="3"/>
  <c r="K34" i="4"/>
  <c r="J34" i="4"/>
  <c r="I34" i="4"/>
  <c r="H34" i="4"/>
  <c r="G34" i="4"/>
  <c r="F34" i="4"/>
  <c r="G34" i="5"/>
  <c r="H34" i="5"/>
  <c r="I34" i="5"/>
  <c r="J34" i="5"/>
  <c r="K34" i="5"/>
  <c r="F34" i="5"/>
  <c r="K34" i="8"/>
  <c r="J34" i="8"/>
  <c r="I34" i="8"/>
  <c r="H34" i="8"/>
  <c r="G34" i="8"/>
  <c r="F34" i="8"/>
  <c r="K34" i="9"/>
  <c r="J34" i="9"/>
  <c r="I34" i="9"/>
  <c r="H34" i="9"/>
  <c r="G34" i="9"/>
  <c r="F34" i="9"/>
  <c r="K34" i="12"/>
  <c r="J34" i="12"/>
  <c r="I34" i="12"/>
  <c r="H34" i="12"/>
  <c r="G34" i="12"/>
  <c r="F34" i="12"/>
  <c r="G34" i="13"/>
  <c r="H34" i="13"/>
  <c r="I34" i="13"/>
  <c r="J34" i="13"/>
  <c r="K34" i="13"/>
  <c r="F34" i="13"/>
  <c r="I28" i="13" l="1"/>
  <c r="I29" i="13" s="1"/>
  <c r="I30" i="13" s="1"/>
  <c r="I36" i="13" s="1"/>
  <c r="H28" i="13"/>
  <c r="H29" i="13" s="1"/>
  <c r="H30" i="13" s="1"/>
  <c r="H36" i="13" s="1"/>
  <c r="F27" i="13"/>
  <c r="G28" i="13" s="1"/>
  <c r="G29" i="13" s="1"/>
  <c r="G30" i="13" s="1"/>
  <c r="G36" i="13" s="1"/>
  <c r="F18" i="13"/>
  <c r="F20" i="13" s="1"/>
  <c r="F9" i="13"/>
  <c r="F11" i="13" s="1"/>
  <c r="K28" i="12"/>
  <c r="K29" i="12" s="1"/>
  <c r="K30" i="12" s="1"/>
  <c r="K36" i="12" s="1"/>
  <c r="J28" i="12"/>
  <c r="J29" i="12" s="1"/>
  <c r="J30" i="12" s="1"/>
  <c r="J36" i="12" s="1"/>
  <c r="I28" i="12"/>
  <c r="I29" i="12" s="1"/>
  <c r="I30" i="12" s="1"/>
  <c r="I36" i="12" s="1"/>
  <c r="H28" i="12"/>
  <c r="H29" i="12" s="1"/>
  <c r="H30" i="12" s="1"/>
  <c r="H36" i="12" s="1"/>
  <c r="F27" i="12"/>
  <c r="G28" i="12" s="1"/>
  <c r="G29" i="12" s="1"/>
  <c r="G30" i="12" s="1"/>
  <c r="G36" i="12" s="1"/>
  <c r="F18" i="12"/>
  <c r="F20" i="12" s="1"/>
  <c r="F9" i="12"/>
  <c r="F14" i="12" s="1"/>
  <c r="J28" i="9"/>
  <c r="J29" i="9" s="1"/>
  <c r="J30" i="9" s="1"/>
  <c r="J36" i="9" s="1"/>
  <c r="I28" i="9"/>
  <c r="I29" i="9" s="1"/>
  <c r="I30" i="9" s="1"/>
  <c r="I36" i="9" s="1"/>
  <c r="H28" i="9"/>
  <c r="H29" i="9" s="1"/>
  <c r="H30" i="9" s="1"/>
  <c r="H36" i="9" s="1"/>
  <c r="F27" i="9"/>
  <c r="G28" i="9" s="1"/>
  <c r="G29" i="9" s="1"/>
  <c r="G30" i="9" s="1"/>
  <c r="G36" i="9" s="1"/>
  <c r="F18" i="9"/>
  <c r="F20" i="9" s="1"/>
  <c r="F9" i="9"/>
  <c r="F14" i="9" s="1"/>
  <c r="J28" i="8"/>
  <c r="J29" i="8" s="1"/>
  <c r="J30" i="8" s="1"/>
  <c r="J36" i="8" s="1"/>
  <c r="H28" i="8"/>
  <c r="H29" i="8" s="1"/>
  <c r="H30" i="8" s="1"/>
  <c r="H36" i="8" s="1"/>
  <c r="G28" i="8"/>
  <c r="G29" i="8" s="1"/>
  <c r="G30" i="8" s="1"/>
  <c r="G36" i="8" s="1"/>
  <c r="F27" i="8"/>
  <c r="F28" i="8" s="1"/>
  <c r="F29" i="8" s="1"/>
  <c r="F30" i="8" s="1"/>
  <c r="F36" i="8" s="1"/>
  <c r="F18" i="8"/>
  <c r="F20" i="8" s="1"/>
  <c r="F9" i="8"/>
  <c r="F14" i="8" s="1"/>
  <c r="K28" i="5"/>
  <c r="K29" i="5" s="1"/>
  <c r="K30" i="5" s="1"/>
  <c r="K36" i="5" s="1"/>
  <c r="J28" i="5"/>
  <c r="J29" i="5" s="1"/>
  <c r="J30" i="5" s="1"/>
  <c r="J36" i="5" s="1"/>
  <c r="I28" i="5"/>
  <c r="I29" i="5" s="1"/>
  <c r="I30" i="5" s="1"/>
  <c r="I36" i="5" s="1"/>
  <c r="H28" i="5"/>
  <c r="H29" i="5" s="1"/>
  <c r="H30" i="5" s="1"/>
  <c r="H36" i="5" s="1"/>
  <c r="F27" i="5"/>
  <c r="G28" i="5" s="1"/>
  <c r="G29" i="5" s="1"/>
  <c r="G30" i="5" s="1"/>
  <c r="G36" i="5" s="1"/>
  <c r="F18" i="5"/>
  <c r="F20" i="5" s="1"/>
  <c r="F9" i="5"/>
  <c r="F14" i="5" s="1"/>
  <c r="K28" i="4"/>
  <c r="K29" i="4" s="1"/>
  <c r="K30" i="4" s="1"/>
  <c r="K36" i="4" s="1"/>
  <c r="J28" i="4"/>
  <c r="J29" i="4" s="1"/>
  <c r="J30" i="4" s="1"/>
  <c r="J36" i="4" s="1"/>
  <c r="F27" i="4"/>
  <c r="I28" i="4" s="1"/>
  <c r="I29" i="4" s="1"/>
  <c r="I30" i="4" s="1"/>
  <c r="I36" i="4" s="1"/>
  <c r="F18" i="4"/>
  <c r="F20" i="4" s="1"/>
  <c r="F9" i="4"/>
  <c r="F11" i="4" s="1"/>
  <c r="J29" i="3"/>
  <c r="J30" i="3" s="1"/>
  <c r="J36" i="3" s="1"/>
  <c r="J28" i="3"/>
  <c r="I28" i="3"/>
  <c r="I29" i="3" s="1"/>
  <c r="I30" i="3" s="1"/>
  <c r="I36" i="3" s="1"/>
  <c r="H28" i="3"/>
  <c r="H29" i="3" s="1"/>
  <c r="H30" i="3" s="1"/>
  <c r="H36" i="3" s="1"/>
  <c r="F27" i="3"/>
  <c r="G28" i="3" s="1"/>
  <c r="G29" i="3" s="1"/>
  <c r="G30" i="3" s="1"/>
  <c r="G36" i="3" s="1"/>
  <c r="F18" i="3"/>
  <c r="F20" i="3" s="1"/>
  <c r="F9" i="3"/>
  <c r="F14" i="3" s="1"/>
  <c r="F18" i="2"/>
  <c r="F20" i="2" s="1"/>
  <c r="F9" i="2"/>
  <c r="F11" i="2" s="1"/>
  <c r="F14" i="13" l="1"/>
  <c r="J28" i="13"/>
  <c r="J29" i="13" s="1"/>
  <c r="J30" i="13" s="1"/>
  <c r="J36" i="13" s="1"/>
  <c r="K28" i="13"/>
  <c r="K29" i="13" s="1"/>
  <c r="K30" i="13" s="1"/>
  <c r="K36" i="13" s="1"/>
  <c r="F28" i="13"/>
  <c r="F29" i="13" s="1"/>
  <c r="F30" i="13" s="1"/>
  <c r="F36" i="13" s="1"/>
  <c r="G38" i="12"/>
  <c r="K38" i="12"/>
  <c r="J38" i="12"/>
  <c r="I38" i="12"/>
  <c r="H38" i="12"/>
  <c r="F11" i="12"/>
  <c r="F28" i="12"/>
  <c r="F29" i="12" s="1"/>
  <c r="F30" i="12" s="1"/>
  <c r="F36" i="12" s="1"/>
  <c r="F38" i="12" s="1"/>
  <c r="G38" i="9"/>
  <c r="J38" i="9"/>
  <c r="I38" i="9"/>
  <c r="H38" i="9"/>
  <c r="F11" i="9"/>
  <c r="K28" i="9"/>
  <c r="K29" i="9" s="1"/>
  <c r="K30" i="9" s="1"/>
  <c r="K36" i="9" s="1"/>
  <c r="K38" i="9" s="1"/>
  <c r="F28" i="9"/>
  <c r="F29" i="9" s="1"/>
  <c r="F30" i="9" s="1"/>
  <c r="F36" i="9" s="1"/>
  <c r="F38" i="9" s="1"/>
  <c r="F38" i="8"/>
  <c r="J38" i="8"/>
  <c r="H38" i="8"/>
  <c r="G38" i="8"/>
  <c r="F11" i="8"/>
  <c r="I28" i="8"/>
  <c r="I29" i="8" s="1"/>
  <c r="I30" i="8" s="1"/>
  <c r="I36" i="8" s="1"/>
  <c r="I38" i="8" s="1"/>
  <c r="K28" i="8"/>
  <c r="K29" i="8" s="1"/>
  <c r="K30" i="8" s="1"/>
  <c r="K36" i="8" s="1"/>
  <c r="K38" i="8" s="1"/>
  <c r="G38" i="5"/>
  <c r="K38" i="5"/>
  <c r="J38" i="5"/>
  <c r="I38" i="5"/>
  <c r="H38" i="5"/>
  <c r="F11" i="5"/>
  <c r="F28" i="5"/>
  <c r="F29" i="5" s="1"/>
  <c r="F30" i="5" s="1"/>
  <c r="F36" i="5" s="1"/>
  <c r="F38" i="5" s="1"/>
  <c r="F14" i="4"/>
  <c r="I38" i="4" s="1"/>
  <c r="H28" i="4"/>
  <c r="H29" i="4" s="1"/>
  <c r="H30" i="4" s="1"/>
  <c r="H36" i="4" s="1"/>
  <c r="F28" i="4"/>
  <c r="F29" i="4" s="1"/>
  <c r="F30" i="4" s="1"/>
  <c r="F36" i="4" s="1"/>
  <c r="G28" i="4"/>
  <c r="G29" i="4" s="1"/>
  <c r="G30" i="4" s="1"/>
  <c r="G36" i="4" s="1"/>
  <c r="G38" i="3"/>
  <c r="J38" i="3"/>
  <c r="I38" i="3"/>
  <c r="H38" i="3"/>
  <c r="F11" i="3"/>
  <c r="K28" i="3"/>
  <c r="K29" i="3" s="1"/>
  <c r="K30" i="3" s="1"/>
  <c r="K36" i="3" s="1"/>
  <c r="K38" i="3" s="1"/>
  <c r="F28" i="3"/>
  <c r="F29" i="3" s="1"/>
  <c r="F30" i="3" s="1"/>
  <c r="F36" i="3" s="1"/>
  <c r="F38" i="3" s="1"/>
  <c r="F14" i="2"/>
  <c r="F27" i="2"/>
  <c r="G28" i="2" s="1"/>
  <c r="G29" i="2" s="1"/>
  <c r="G30" i="2" s="1"/>
  <c r="G36" i="2" s="1"/>
  <c r="G38" i="13" l="1"/>
  <c r="F38" i="13"/>
  <c r="H38" i="13"/>
  <c r="I38" i="13"/>
  <c r="K38" i="13"/>
  <c r="J38" i="13"/>
  <c r="L16" i="6"/>
  <c r="F40" i="12"/>
  <c r="H40" i="12"/>
  <c r="H39" i="12"/>
  <c r="N16" i="6" s="1"/>
  <c r="K40" i="12"/>
  <c r="K39" i="12"/>
  <c r="Q16" i="6" s="1"/>
  <c r="J40" i="12"/>
  <c r="J39" i="12"/>
  <c r="P16" i="6" s="1"/>
  <c r="I39" i="12"/>
  <c r="O16" i="6" s="1"/>
  <c r="I40" i="12"/>
  <c r="G39" i="12"/>
  <c r="M16" i="6" s="1"/>
  <c r="G40" i="12"/>
  <c r="F40" i="9"/>
  <c r="F39" i="9"/>
  <c r="L10" i="6" s="1"/>
  <c r="K40" i="9"/>
  <c r="K39" i="9"/>
  <c r="Q10" i="6" s="1"/>
  <c r="H39" i="9"/>
  <c r="N10" i="6" s="1"/>
  <c r="H40" i="9"/>
  <c r="I39" i="9"/>
  <c r="O10" i="6" s="1"/>
  <c r="I40" i="9"/>
  <c r="J40" i="9"/>
  <c r="J39" i="9"/>
  <c r="P10" i="6" s="1"/>
  <c r="G39" i="9"/>
  <c r="M10" i="6" s="1"/>
  <c r="G40" i="9"/>
  <c r="K40" i="8"/>
  <c r="K39" i="8"/>
  <c r="Q9" i="6" s="1"/>
  <c r="I39" i="8"/>
  <c r="O9" i="6" s="1"/>
  <c r="I40" i="8"/>
  <c r="H39" i="8"/>
  <c r="N9" i="6" s="1"/>
  <c r="H40" i="8"/>
  <c r="G39" i="8"/>
  <c r="M9" i="6" s="1"/>
  <c r="G40" i="8"/>
  <c r="J40" i="8"/>
  <c r="J39" i="8"/>
  <c r="P9" i="6" s="1"/>
  <c r="F39" i="8"/>
  <c r="L9" i="6" s="1"/>
  <c r="F40" i="8"/>
  <c r="G38" i="2"/>
  <c r="F39" i="5"/>
  <c r="L15" i="6" s="1"/>
  <c r="F40" i="5"/>
  <c r="H39" i="5"/>
  <c r="N15" i="6" s="1"/>
  <c r="H40" i="5"/>
  <c r="I39" i="5"/>
  <c r="O15" i="6" s="1"/>
  <c r="I40" i="5"/>
  <c r="J40" i="5"/>
  <c r="J39" i="5"/>
  <c r="P15" i="6" s="1"/>
  <c r="K40" i="5"/>
  <c r="K39" i="5"/>
  <c r="Q15" i="6" s="1"/>
  <c r="G39" i="5"/>
  <c r="M15" i="6" s="1"/>
  <c r="G40" i="5"/>
  <c r="F38" i="4"/>
  <c r="F39" i="4" s="1"/>
  <c r="L14" i="6" s="1"/>
  <c r="H38" i="4"/>
  <c r="H40" i="4" s="1"/>
  <c r="G38" i="4"/>
  <c r="G40" i="4" s="1"/>
  <c r="J38" i="4"/>
  <c r="J40" i="4" s="1"/>
  <c r="K38" i="4"/>
  <c r="K39" i="4" s="1"/>
  <c r="Q14" i="6" s="1"/>
  <c r="I39" i="4"/>
  <c r="O14" i="6" s="1"/>
  <c r="I40" i="4"/>
  <c r="F39" i="3"/>
  <c r="L8" i="6" s="1"/>
  <c r="F40" i="3"/>
  <c r="K40" i="3"/>
  <c r="K39" i="3"/>
  <c r="Q8" i="6" s="1"/>
  <c r="I39" i="3"/>
  <c r="O8" i="6" s="1"/>
  <c r="I40" i="3"/>
  <c r="H39" i="3"/>
  <c r="N8" i="6" s="1"/>
  <c r="H40" i="3"/>
  <c r="J40" i="3"/>
  <c r="J39" i="3"/>
  <c r="P8" i="6" s="1"/>
  <c r="G39" i="3"/>
  <c r="M8" i="6" s="1"/>
  <c r="G40" i="3"/>
  <c r="I28" i="2"/>
  <c r="I29" i="2" s="1"/>
  <c r="I30" i="2" s="1"/>
  <c r="I36" i="2" s="1"/>
  <c r="I38" i="2" s="1"/>
  <c r="J28" i="2"/>
  <c r="J29" i="2" s="1"/>
  <c r="J30" i="2" s="1"/>
  <c r="J36" i="2" s="1"/>
  <c r="J38" i="2" s="1"/>
  <c r="K28" i="2"/>
  <c r="K29" i="2" s="1"/>
  <c r="K30" i="2" s="1"/>
  <c r="K36" i="2" s="1"/>
  <c r="K38" i="2" s="1"/>
  <c r="H28" i="2"/>
  <c r="H29" i="2" s="1"/>
  <c r="H30" i="2" s="1"/>
  <c r="H36" i="2" s="1"/>
  <c r="H38" i="2" s="1"/>
  <c r="F28" i="2"/>
  <c r="F29" i="2" s="1"/>
  <c r="F30" i="2" s="1"/>
  <c r="F36" i="2" s="1"/>
  <c r="F38" i="2" s="1"/>
  <c r="J40" i="13" l="1"/>
  <c r="J39" i="13"/>
  <c r="P17" i="6" s="1"/>
  <c r="K40" i="13"/>
  <c r="K39" i="13"/>
  <c r="Q17" i="6" s="1"/>
  <c r="I39" i="13"/>
  <c r="O17" i="6" s="1"/>
  <c r="I40" i="13"/>
  <c r="H39" i="13"/>
  <c r="N17" i="6" s="1"/>
  <c r="H40" i="13"/>
  <c r="F39" i="13"/>
  <c r="L17" i="6" s="1"/>
  <c r="F40" i="13"/>
  <c r="G39" i="13"/>
  <c r="M17" i="6" s="1"/>
  <c r="G40" i="13"/>
  <c r="G39" i="4"/>
  <c r="M14" i="6" s="1"/>
  <c r="F40" i="4"/>
  <c r="J39" i="4"/>
  <c r="P14" i="6" s="1"/>
  <c r="H39" i="4"/>
  <c r="N14" i="6" s="1"/>
  <c r="K40" i="4"/>
  <c r="I39" i="2" l="1"/>
  <c r="O7" i="6" s="1"/>
  <c r="I40" i="2"/>
  <c r="H40" i="2" l="1"/>
  <c r="H39" i="2"/>
  <c r="N7" i="6" s="1"/>
  <c r="G39" i="2"/>
  <c r="M7" i="6" s="1"/>
  <c r="G40" i="2"/>
  <c r="L7" i="6"/>
  <c r="F40" i="2"/>
  <c r="K40" i="2"/>
  <c r="K39" i="2"/>
  <c r="Q7" i="6" s="1"/>
  <c r="J40" i="2"/>
  <c r="J39" i="2"/>
  <c r="P7" i="6" s="1"/>
</calcChain>
</file>

<file path=xl/sharedStrings.xml><?xml version="1.0" encoding="utf-8"?>
<sst xmlns="http://schemas.openxmlformats.org/spreadsheetml/2006/main" count="859" uniqueCount="102">
  <si>
    <t>YELLOW COLORED CELLS ARE DEFINED AUTOMATICALLY:  DO NOT CHANGE</t>
  </si>
  <si>
    <t>TX side (UE)</t>
  </si>
  <si>
    <t>Value</t>
  </si>
  <si>
    <t>Unit</t>
  </si>
  <si>
    <t>dBm</t>
  </si>
  <si>
    <t>A</t>
  </si>
  <si>
    <t>B</t>
  </si>
  <si>
    <t>dB</t>
  </si>
  <si>
    <t>C</t>
  </si>
  <si>
    <t>TX Antenna element gain</t>
  </si>
  <si>
    <t>D</t>
  </si>
  <si>
    <t>dBi</t>
  </si>
  <si>
    <t>E</t>
  </si>
  <si>
    <t>F</t>
  </si>
  <si>
    <t>G</t>
  </si>
  <si>
    <t>RX side (BS)</t>
  </si>
  <si>
    <t>H</t>
  </si>
  <si>
    <t>I</t>
  </si>
  <si>
    <t>J</t>
  </si>
  <si>
    <t>RX Antenna element gain</t>
  </si>
  <si>
    <t>K</t>
  </si>
  <si>
    <t>L</t>
  </si>
  <si>
    <t>Noise density</t>
  </si>
  <si>
    <t>dBm/Hz</t>
  </si>
  <si>
    <t>Transmission bandwidth configuration</t>
  </si>
  <si>
    <t>SCS [kHz]</t>
  </si>
  <si>
    <t>kHz</t>
  </si>
  <si>
    <t>M</t>
  </si>
  <si>
    <t>Bandwidth</t>
  </si>
  <si>
    <t>MHz</t>
  </si>
  <si>
    <t>N</t>
  </si>
  <si>
    <t>O</t>
  </si>
  <si>
    <t>Noise figure</t>
  </si>
  <si>
    <t>Coverage</t>
  </si>
  <si>
    <t>P</t>
  </si>
  <si>
    <t>Q</t>
  </si>
  <si>
    <t>R</t>
  </si>
  <si>
    <t>Carrier frequency</t>
  </si>
  <si>
    <t>GHz</t>
  </si>
  <si>
    <t>S</t>
  </si>
  <si>
    <t>T</t>
  </si>
  <si>
    <t>Maximum Distance (Umi LOS PL model)</t>
  </si>
  <si>
    <t>m</t>
  </si>
  <si>
    <t>Maximum Distance (Umi NLOS PL model)</t>
  </si>
  <si>
    <t>U</t>
  </si>
  <si>
    <t>GREEN COLORED CELLS CAN BE MODIFIED</t>
  </si>
  <si>
    <t xml:space="preserve">COMPUTED MAXIMUM LINK DISTANCE  </t>
  </si>
  <si>
    <t>FFT size</t>
  </si>
  <si>
    <t>Number of SCs per PRB</t>
  </si>
  <si>
    <t>Number of PRBs</t>
  </si>
  <si>
    <t>Number of active SCs</t>
  </si>
  <si>
    <t>V</t>
  </si>
  <si>
    <t>W</t>
  </si>
  <si>
    <t>RED COLORED CELLS ARE CONSTANT VALUES: DO NOT CHANGE</t>
  </si>
  <si>
    <t>TX side (BS)</t>
  </si>
  <si>
    <t>RX side (UE)</t>
  </si>
  <si>
    <t>N/A</t>
  </si>
  <si>
    <t>Num. of TX antenna elements or antenna array gain</t>
  </si>
  <si>
    <t>Transmit power per antenna element</t>
  </si>
  <si>
    <t>EIRP (D-E+A+C)</t>
  </si>
  <si>
    <t>Num. of RX antenna elements or antenna array gain</t>
  </si>
  <si>
    <t>SNR target 
(DFT-s-OFDM with enhanced PTRS)</t>
  </si>
  <si>
    <t>TX Antenna gain (A+B)</t>
  </si>
  <si>
    <t>RX Antenna gain (G+H)</t>
  </si>
  <si>
    <t>Noise power  (J+10log10(P))</t>
  </si>
  <si>
    <t>Receiver sensitivity (Q+R+S)</t>
  </si>
  <si>
    <t>Maximum Path Loss (F+I-T)</t>
  </si>
  <si>
    <t>PA output power = 15.4 dBm - 16-QAM (DFT-s-OFDM) MPR 4.5 dB = 10.9 dBm</t>
  </si>
  <si>
    <t>CP-OFDM</t>
  </si>
  <si>
    <t>No PN, No PTRS</t>
  </si>
  <si>
    <t>PN, No PTRS</t>
  </si>
  <si>
    <t>PN, Rel-15 PTRS</t>
  </si>
  <si>
    <t>PN, Enhanced PTRS</t>
  </si>
  <si>
    <t>QPSK</t>
  </si>
  <si>
    <t>16-QAM</t>
  </si>
  <si>
    <t>64-QAM</t>
  </si>
  <si>
    <t>256-QAM</t>
  </si>
  <si>
    <t>SCS</t>
  </si>
  <si>
    <t>DFT-s-OFDM</t>
  </si>
  <si>
    <t>-</t>
  </si>
  <si>
    <t>TX frontend loss</t>
  </si>
  <si>
    <t>TX Antenna system gain (A+B)</t>
  </si>
  <si>
    <t xml:space="preserve"> </t>
  </si>
  <si>
    <t>LOS link distance approximation</t>
  </si>
  <si>
    <t>Default</t>
  </si>
  <si>
    <t>SNR target 
(CP-OFDM with enhanced PTRS)</t>
  </si>
  <si>
    <t>Based on 3GPP TS 38.101-2 V15.8.0 (2019-12)</t>
  </si>
  <si>
    <t>UE Power class 1, adapted from Table 6.2.2.1-2 MPRwt for power class 1, Bwchannel = 400 MHz</t>
  </si>
  <si>
    <t>Modulation</t>
  </si>
  <si>
    <t>MPR [dB]</t>
  </si>
  <si>
    <t>Pi/2-BPSK</t>
  </si>
  <si>
    <t>Maximum pathloss values</t>
  </si>
  <si>
    <t>Upper limit for D is modulation specific</t>
  </si>
  <si>
    <t>PA output power = 15.4 dBm - 16-QAM (OFDM) MPR 6.5 dB = 8.9 dBm</t>
  </si>
  <si>
    <t>Default assumption</t>
  </si>
  <si>
    <t>PA technology limited case</t>
  </si>
  <si>
    <t xml:space="preserve">DFT-s-OFDM DL </t>
  </si>
  <si>
    <t>DFT-s-OFDM UL</t>
  </si>
  <si>
    <t>OFDM DL</t>
  </si>
  <si>
    <t>OFDM UL</t>
  </si>
  <si>
    <t>40dBm EIRP limited case</t>
  </si>
  <si>
    <t>DFT-s-OFDM DL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</si>
</sst>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6100"/>
      <name val="Calibri"/>
      <family val="2"/>
      <scheme val="minor"/>
    </font>
    <font>
      <b/>
      <sz val="11"/>
      <color rgb="FF9C5700"/>
      <name val="Calibri"/>
      <family val="2"/>
      <scheme val="minor"/>
    </font>
    <font>
      <b/>
      <sz val="11"/>
      <color rgb="FF9C0006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2F2F2"/>
      </patternFill>
    </fill>
  </fills>
  <borders count="16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7F7F7F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7F7F7F"/>
      </right>
      <top style="medium">
        <color indexed="64"/>
      </top>
      <bottom style="thin">
        <color rgb="FF7F7F7F"/>
      </bottom>
      <diagonal/>
    </border>
    <border>
      <left style="thin">
        <color rgb="FF7F7F7F"/>
      </left>
      <right style="thin">
        <color rgb="FF7F7F7F"/>
      </right>
      <top style="medium">
        <color indexed="64"/>
      </top>
      <bottom style="thin">
        <color rgb="FF7F7F7F"/>
      </bottom>
      <diagonal/>
    </border>
    <border>
      <left style="thin">
        <color rgb="FF7F7F7F"/>
      </left>
      <right style="medium">
        <color indexed="64"/>
      </right>
      <top style="medium">
        <color indexed="64"/>
      </top>
      <bottom style="thin">
        <color rgb="FF7F7F7F"/>
      </bottom>
      <diagonal/>
    </border>
    <border>
      <left style="medium">
        <color indexed="64"/>
      </left>
      <right style="thin">
        <color rgb="FF7F7F7F"/>
      </right>
      <top style="thin">
        <color rgb="FF7F7F7F"/>
      </top>
      <bottom style="medium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medium">
        <color indexed="64"/>
      </bottom>
      <diagonal/>
    </border>
    <border>
      <left style="thin">
        <color rgb="FF7F7F7F"/>
      </left>
      <right style="medium">
        <color indexed="64"/>
      </right>
      <top style="thin">
        <color rgb="FF7F7F7F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</borders>
  <cellStyleXfs count="5">
    <xf numFmtId="0" fontId="0" fillId="0" borderId="0"/>
    <xf numFmtId="0" fontId="1" fillId="2" borderId="0" applyNumberFormat="0" applyBorder="0" applyAlignment="0" applyProtection="0"/>
    <xf numFmtId="0" fontId="2" fillId="3" borderId="0" applyNumberFormat="0" applyBorder="0" applyAlignment="0" applyProtection="0"/>
    <xf numFmtId="0" fontId="3" fillId="4" borderId="0" applyNumberFormat="0" applyBorder="0" applyAlignment="0" applyProtection="0"/>
    <xf numFmtId="0" fontId="4" fillId="5" borderId="1" applyNumberFormat="0" applyAlignment="0" applyProtection="0"/>
  </cellStyleXfs>
  <cellXfs count="66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5" fillId="0" borderId="2" xfId="0" applyFont="1" applyBorder="1"/>
    <xf numFmtId="0" fontId="6" fillId="2" borderId="2" xfId="1" applyFont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0" fontId="7" fillId="4" borderId="2" xfId="3" applyFont="1" applyBorder="1" applyAlignment="1">
      <alignment horizontal="center" vertical="center"/>
    </xf>
    <xf numFmtId="0" fontId="5" fillId="0" borderId="0" xfId="0" applyFont="1"/>
    <xf numFmtId="0" fontId="5" fillId="0" borderId="2" xfId="0" applyFont="1" applyFill="1" applyBorder="1" applyAlignment="1">
      <alignment horizontal="center"/>
    </xf>
    <xf numFmtId="0" fontId="8" fillId="3" borderId="2" xfId="2" applyFont="1" applyBorder="1" applyAlignment="1">
      <alignment horizontal="center" vertical="center"/>
    </xf>
    <xf numFmtId="0" fontId="8" fillId="3" borderId="6" xfId="2" applyFont="1" applyBorder="1" applyAlignment="1">
      <alignment horizontal="center"/>
    </xf>
    <xf numFmtId="0" fontId="7" fillId="4" borderId="2" xfId="3" applyFont="1" applyBorder="1" applyAlignment="1">
      <alignment horizontal="center"/>
    </xf>
    <xf numFmtId="0" fontId="5" fillId="0" borderId="4" xfId="0" applyFont="1" applyBorder="1"/>
    <xf numFmtId="0" fontId="5" fillId="0" borderId="5" xfId="0" applyFont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7" fillId="4" borderId="6" xfId="3" applyFont="1" applyBorder="1" applyAlignment="1">
      <alignment horizontal="center" vertical="center"/>
    </xf>
    <xf numFmtId="0" fontId="4" fillId="5" borderId="8" xfId="4" applyFont="1" applyBorder="1" applyAlignment="1">
      <alignment horizontal="center" vertical="center"/>
    </xf>
    <xf numFmtId="0" fontId="4" fillId="5" borderId="9" xfId="4" applyFont="1" applyBorder="1" applyAlignment="1">
      <alignment horizontal="center" vertical="center"/>
    </xf>
    <xf numFmtId="0" fontId="4" fillId="5" borderId="10" xfId="4" applyFont="1" applyBorder="1" applyAlignment="1">
      <alignment horizontal="center" vertical="center"/>
    </xf>
    <xf numFmtId="0" fontId="4" fillId="5" borderId="11" xfId="4" applyFont="1" applyBorder="1" applyAlignment="1">
      <alignment horizontal="center" vertical="center"/>
    </xf>
    <xf numFmtId="0" fontId="4" fillId="5" borderId="12" xfId="4" applyFont="1" applyBorder="1" applyAlignment="1">
      <alignment horizontal="center" vertical="center"/>
    </xf>
    <xf numFmtId="0" fontId="4" fillId="5" borderId="13" xfId="4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/>
    </xf>
    <xf numFmtId="0" fontId="5" fillId="0" borderId="0" xfId="0" applyFont="1" applyFill="1" applyBorder="1"/>
    <xf numFmtId="0" fontId="0" fillId="0" borderId="2" xfId="0" applyBorder="1"/>
    <xf numFmtId="0" fontId="0" fillId="0" borderId="2" xfId="0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/>
    </xf>
    <xf numFmtId="164" fontId="0" fillId="0" borderId="2" xfId="0" applyNumberFormat="1" applyBorder="1" applyAlignment="1">
      <alignment horizontal="center"/>
    </xf>
    <xf numFmtId="164" fontId="5" fillId="0" borderId="2" xfId="0" applyNumberFormat="1" applyFont="1" applyBorder="1" applyAlignment="1">
      <alignment horizontal="center"/>
    </xf>
    <xf numFmtId="0" fontId="1" fillId="2" borderId="3" xfId="1" applyBorder="1" applyAlignment="1">
      <alignment horizontal="center"/>
    </xf>
    <xf numFmtId="0" fontId="3" fillId="4" borderId="0" xfId="3" applyAlignment="1">
      <alignment horizontal="center"/>
    </xf>
    <xf numFmtId="0" fontId="2" fillId="3" borderId="3" xfId="2" applyBorder="1" applyAlignment="1">
      <alignment horizontal="center"/>
    </xf>
    <xf numFmtId="0" fontId="4" fillId="5" borderId="1" xfId="4" applyAlignment="1">
      <alignment horizontal="center"/>
    </xf>
    <xf numFmtId="2" fontId="6" fillId="2" borderId="4" xfId="1" applyNumberFormat="1" applyFont="1" applyBorder="1" applyAlignment="1">
      <alignment horizontal="center"/>
    </xf>
    <xf numFmtId="2" fontId="6" fillId="2" borderId="7" xfId="1" applyNumberFormat="1" applyFont="1" applyBorder="1" applyAlignment="1">
      <alignment horizontal="center"/>
    </xf>
    <xf numFmtId="2" fontId="6" fillId="2" borderId="5" xfId="1" applyNumberFormat="1" applyFont="1" applyBorder="1" applyAlignment="1">
      <alignment horizontal="center"/>
    </xf>
    <xf numFmtId="0" fontId="6" fillId="2" borderId="6" xfId="1" applyFont="1" applyBorder="1" applyAlignment="1">
      <alignment horizontal="center" vertical="center"/>
    </xf>
    <xf numFmtId="0" fontId="6" fillId="2" borderId="14" xfId="1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/>
    </xf>
    <xf numFmtId="0" fontId="8" fillId="3" borderId="4" xfId="2" applyFont="1" applyBorder="1" applyAlignment="1">
      <alignment horizontal="center"/>
    </xf>
    <xf numFmtId="0" fontId="8" fillId="3" borderId="7" xfId="2" applyFont="1" applyBorder="1" applyAlignment="1">
      <alignment horizontal="center"/>
    </xf>
    <xf numFmtId="0" fontId="8" fillId="3" borderId="5" xfId="2" applyFont="1" applyBorder="1" applyAlignment="1">
      <alignment horizontal="center"/>
    </xf>
    <xf numFmtId="0" fontId="6" fillId="2" borderId="4" xfId="1" applyFont="1" applyBorder="1" applyAlignment="1">
      <alignment horizontal="center"/>
    </xf>
    <xf numFmtId="0" fontId="6" fillId="2" borderId="7" xfId="1" applyFont="1" applyBorder="1" applyAlignment="1">
      <alignment horizontal="center"/>
    </xf>
    <xf numFmtId="0" fontId="6" fillId="2" borderId="5" xfId="1" applyFont="1" applyBorder="1" applyAlignment="1">
      <alignment horizontal="center"/>
    </xf>
    <xf numFmtId="0" fontId="0" fillId="0" borderId="15" xfId="0" applyBorder="1" applyAlignment="1">
      <alignment horizontal="center"/>
    </xf>
    <xf numFmtId="0" fontId="5" fillId="0" borderId="6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8" fillId="3" borderId="2" xfId="2" applyFont="1" applyBorder="1" applyAlignment="1">
      <alignment horizontal="center"/>
    </xf>
    <xf numFmtId="0" fontId="5" fillId="0" borderId="6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6" xfId="0" applyFont="1" applyFill="1" applyBorder="1" applyAlignment="1">
      <alignment horizontal="center" vertical="center"/>
    </xf>
    <xf numFmtId="0" fontId="5" fillId="0" borderId="14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5" fillId="0" borderId="2" xfId="0" applyFont="1" applyBorder="1" applyAlignment="1">
      <alignment horizontal="right"/>
    </xf>
    <xf numFmtId="0" fontId="9" fillId="0" borderId="0" xfId="0" applyFont="1"/>
    <xf numFmtId="0" fontId="9" fillId="0" borderId="0" xfId="0" applyFont="1" applyFill="1" applyBorder="1"/>
    <xf numFmtId="0" fontId="0" fillId="0" borderId="2" xfId="0" applyBorder="1" applyAlignment="1">
      <alignment horizontal="center"/>
    </xf>
  </cellXfs>
  <cellStyles count="5">
    <cellStyle name="Bad" xfId="2" builtinId="27"/>
    <cellStyle name="Calculation" xfId="4" builtinId="22"/>
    <cellStyle name="Good" xfId="1" builtinId="26"/>
    <cellStyle name="Neutral" xfId="3" builtinId="2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1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fi-FI"/>
              <a:t>40 dBm EIRP limited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i-FI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DFT-s-OFDM DL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numRef>
              <c:f>'LOS link distance summary'!$L$6:$Q$6</c:f>
              <c:numCache>
                <c:formatCode>General</c:formatCode>
                <c:ptCount val="6"/>
                <c:pt idx="0">
                  <c:v>120</c:v>
                </c:pt>
                <c:pt idx="1">
                  <c:v>240</c:v>
                </c:pt>
                <c:pt idx="2">
                  <c:v>480</c:v>
                </c:pt>
                <c:pt idx="3">
                  <c:v>960</c:v>
                </c:pt>
                <c:pt idx="4">
                  <c:v>1920</c:v>
                </c:pt>
                <c:pt idx="5">
                  <c:v>3840</c:v>
                </c:pt>
              </c:numCache>
            </c:numRef>
          </c:cat>
          <c:val>
            <c:numRef>
              <c:f>'LOS link distance summary'!$L$7:$Q$7</c:f>
              <c:numCache>
                <c:formatCode>General</c:formatCode>
                <c:ptCount val="6"/>
                <c:pt idx="0">
                  <c:v>1147</c:v>
                </c:pt>
                <c:pt idx="1">
                  <c:v>747</c:v>
                </c:pt>
                <c:pt idx="2">
                  <c:v>481</c:v>
                </c:pt>
                <c:pt idx="3">
                  <c:v>320</c:v>
                </c:pt>
                <c:pt idx="4">
                  <c:v>206</c:v>
                </c:pt>
                <c:pt idx="5">
                  <c:v>131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BD5-408B-9659-9D2A7408F905}"/>
            </c:ext>
          </c:extLst>
        </c:ser>
        <c:ser>
          <c:idx val="1"/>
          <c:order val="1"/>
          <c:tx>
            <c:v>DFT-s-OFDM UL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'LOS link distance summary'!$L$6:$Q$6</c:f>
              <c:numCache>
                <c:formatCode>General</c:formatCode>
                <c:ptCount val="6"/>
                <c:pt idx="0">
                  <c:v>120</c:v>
                </c:pt>
                <c:pt idx="1">
                  <c:v>240</c:v>
                </c:pt>
                <c:pt idx="2">
                  <c:v>480</c:v>
                </c:pt>
                <c:pt idx="3">
                  <c:v>960</c:v>
                </c:pt>
                <c:pt idx="4">
                  <c:v>1920</c:v>
                </c:pt>
                <c:pt idx="5">
                  <c:v>3840</c:v>
                </c:pt>
              </c:numCache>
            </c:numRef>
          </c:cat>
          <c:val>
            <c:numRef>
              <c:f>'LOS link distance summary'!$L$8:$Q$8</c:f>
              <c:numCache>
                <c:formatCode>General</c:formatCode>
                <c:ptCount val="6"/>
                <c:pt idx="0">
                  <c:v>3099</c:v>
                </c:pt>
                <c:pt idx="1">
                  <c:v>2019</c:v>
                </c:pt>
                <c:pt idx="2">
                  <c:v>1301</c:v>
                </c:pt>
                <c:pt idx="3">
                  <c:v>866</c:v>
                </c:pt>
                <c:pt idx="4">
                  <c:v>558</c:v>
                </c:pt>
                <c:pt idx="5">
                  <c:v>355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BD5-408B-9659-9D2A7408F905}"/>
            </c:ext>
          </c:extLst>
        </c:ser>
        <c:ser>
          <c:idx val="2"/>
          <c:order val="2"/>
          <c:tx>
            <c:v>CP-OFDM DL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'LOS link distance summary'!$L$6:$Q$6</c:f>
              <c:numCache>
                <c:formatCode>General</c:formatCode>
                <c:ptCount val="6"/>
                <c:pt idx="0">
                  <c:v>120</c:v>
                </c:pt>
                <c:pt idx="1">
                  <c:v>240</c:v>
                </c:pt>
                <c:pt idx="2">
                  <c:v>480</c:v>
                </c:pt>
                <c:pt idx="3">
                  <c:v>960</c:v>
                </c:pt>
                <c:pt idx="4">
                  <c:v>1920</c:v>
                </c:pt>
                <c:pt idx="5">
                  <c:v>3840</c:v>
                </c:pt>
              </c:numCache>
            </c:numRef>
          </c:cat>
          <c:val>
            <c:numRef>
              <c:f>'LOS link distance summary'!$L$9:$Q$9</c:f>
              <c:numCache>
                <c:formatCode>General</c:formatCode>
                <c:ptCount val="6"/>
                <c:pt idx="0">
                  <c:v>1159</c:v>
                </c:pt>
                <c:pt idx="1">
                  <c:v>747</c:v>
                </c:pt>
                <c:pt idx="2">
                  <c:v>486</c:v>
                </c:pt>
                <c:pt idx="3">
                  <c:v>313</c:v>
                </c:pt>
                <c:pt idx="4">
                  <c:v>202</c:v>
                </c:pt>
                <c:pt idx="5">
                  <c:v>129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3BD5-408B-9659-9D2A7408F905}"/>
            </c:ext>
          </c:extLst>
        </c:ser>
        <c:ser>
          <c:idx val="3"/>
          <c:order val="3"/>
          <c:tx>
            <c:v>CP-OFDM UL</c:v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'LOS link distance summary'!$L$6:$Q$6</c:f>
              <c:numCache>
                <c:formatCode>General</c:formatCode>
                <c:ptCount val="6"/>
                <c:pt idx="0">
                  <c:v>120</c:v>
                </c:pt>
                <c:pt idx="1">
                  <c:v>240</c:v>
                </c:pt>
                <c:pt idx="2">
                  <c:v>480</c:v>
                </c:pt>
                <c:pt idx="3">
                  <c:v>960</c:v>
                </c:pt>
                <c:pt idx="4">
                  <c:v>1920</c:v>
                </c:pt>
                <c:pt idx="5">
                  <c:v>3840</c:v>
                </c:pt>
              </c:numCache>
            </c:numRef>
          </c:cat>
          <c:val>
            <c:numRef>
              <c:f>'LOS link distance summary'!$L$10:$Q$10</c:f>
              <c:numCache>
                <c:formatCode>General</c:formatCode>
                <c:ptCount val="6"/>
                <c:pt idx="0">
                  <c:v>2517</c:v>
                </c:pt>
                <c:pt idx="1">
                  <c:v>1621</c:v>
                </c:pt>
                <c:pt idx="2">
                  <c:v>1056</c:v>
                </c:pt>
                <c:pt idx="3">
                  <c:v>680</c:v>
                </c:pt>
                <c:pt idx="4">
                  <c:v>438</c:v>
                </c:pt>
                <c:pt idx="5">
                  <c:v>279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3BD5-408B-9659-9D2A7408F9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63598872"/>
        <c:axId val="663595592"/>
      </c:lineChart>
      <c:catAx>
        <c:axId val="663598872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fi-FI"/>
                  <a:t>SCS [kHz]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i-FI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i-FI"/>
          </a:p>
        </c:txPr>
        <c:crossAx val="663595592"/>
        <c:crosses val="autoZero"/>
        <c:auto val="1"/>
        <c:lblAlgn val="ctr"/>
        <c:lblOffset val="100"/>
        <c:noMultiLvlLbl val="0"/>
      </c:catAx>
      <c:valAx>
        <c:axId val="66359559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fi-FI"/>
                  <a:t>Link distance</a:t>
                </a:r>
                <a:r>
                  <a:rPr lang="fi-FI" baseline="0"/>
                  <a:t> [m]</a:t>
                </a:r>
                <a:endParaRPr lang="fi-FI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i-FI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i-FI"/>
          </a:p>
        </c:txPr>
        <c:crossAx val="6635988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i-FI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i-FI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fi-FI"/>
              <a:t>PA technology</a:t>
            </a:r>
            <a:r>
              <a:rPr lang="fi-FI" baseline="0"/>
              <a:t> limited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i-FI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DFT-s-OFDM DL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numRef>
              <c:f>'LOS link distance summary'!$L$13:$Q$13</c:f>
              <c:numCache>
                <c:formatCode>General</c:formatCode>
                <c:ptCount val="6"/>
                <c:pt idx="0">
                  <c:v>120</c:v>
                </c:pt>
                <c:pt idx="1">
                  <c:v>240</c:v>
                </c:pt>
                <c:pt idx="2">
                  <c:v>480</c:v>
                </c:pt>
                <c:pt idx="3">
                  <c:v>960</c:v>
                </c:pt>
                <c:pt idx="4">
                  <c:v>1920</c:v>
                </c:pt>
                <c:pt idx="5">
                  <c:v>3840</c:v>
                </c:pt>
              </c:numCache>
            </c:numRef>
          </c:cat>
          <c:val>
            <c:numRef>
              <c:f>'LOS link distance summary'!$L$14:$Q$14</c:f>
              <c:numCache>
                <c:formatCode>General</c:formatCode>
                <c:ptCount val="6"/>
                <c:pt idx="0">
                  <c:v>8342</c:v>
                </c:pt>
                <c:pt idx="1">
                  <c:v>5434</c:v>
                </c:pt>
                <c:pt idx="2">
                  <c:v>3501</c:v>
                </c:pt>
                <c:pt idx="3">
                  <c:v>2331</c:v>
                </c:pt>
                <c:pt idx="4">
                  <c:v>1501</c:v>
                </c:pt>
                <c:pt idx="5">
                  <c:v>957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0E-4A1E-8852-1D48A8443454}"/>
            </c:ext>
          </c:extLst>
        </c:ser>
        <c:ser>
          <c:idx val="1"/>
          <c:order val="1"/>
          <c:tx>
            <c:v>DFT-s-OFDM UL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'LOS link distance summary'!$L$13:$Q$13</c:f>
              <c:numCache>
                <c:formatCode>General</c:formatCode>
                <c:ptCount val="6"/>
                <c:pt idx="0">
                  <c:v>120</c:v>
                </c:pt>
                <c:pt idx="1">
                  <c:v>240</c:v>
                </c:pt>
                <c:pt idx="2">
                  <c:v>480</c:v>
                </c:pt>
                <c:pt idx="3">
                  <c:v>960</c:v>
                </c:pt>
                <c:pt idx="4">
                  <c:v>1920</c:v>
                </c:pt>
                <c:pt idx="5">
                  <c:v>3840</c:v>
                </c:pt>
              </c:numCache>
            </c:numRef>
          </c:cat>
          <c:val>
            <c:numRef>
              <c:f>'LOS link distance summary'!$L$15:$Q$15</c:f>
              <c:numCache>
                <c:formatCode>General</c:formatCode>
                <c:ptCount val="6"/>
                <c:pt idx="0">
                  <c:v>3099</c:v>
                </c:pt>
                <c:pt idx="1">
                  <c:v>2019</c:v>
                </c:pt>
                <c:pt idx="2">
                  <c:v>1301</c:v>
                </c:pt>
                <c:pt idx="3">
                  <c:v>866</c:v>
                </c:pt>
                <c:pt idx="4">
                  <c:v>558</c:v>
                </c:pt>
                <c:pt idx="5">
                  <c:v>355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F0E-4A1E-8852-1D48A8443454}"/>
            </c:ext>
          </c:extLst>
        </c:ser>
        <c:ser>
          <c:idx val="2"/>
          <c:order val="2"/>
          <c:tx>
            <c:v>CP-OFDM DL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'LOS link distance summary'!$L$13:$Q$13</c:f>
              <c:numCache>
                <c:formatCode>General</c:formatCode>
                <c:ptCount val="6"/>
                <c:pt idx="0">
                  <c:v>120</c:v>
                </c:pt>
                <c:pt idx="1">
                  <c:v>240</c:v>
                </c:pt>
                <c:pt idx="2">
                  <c:v>480</c:v>
                </c:pt>
                <c:pt idx="3">
                  <c:v>960</c:v>
                </c:pt>
                <c:pt idx="4">
                  <c:v>1920</c:v>
                </c:pt>
                <c:pt idx="5">
                  <c:v>3840</c:v>
                </c:pt>
              </c:numCache>
            </c:numRef>
          </c:cat>
          <c:val>
            <c:numRef>
              <c:f>'LOS link distance summary'!$L$16:$Q$16</c:f>
              <c:numCache>
                <c:formatCode>General</c:formatCode>
                <c:ptCount val="6"/>
                <c:pt idx="0">
                  <c:v>6773</c:v>
                </c:pt>
                <c:pt idx="1">
                  <c:v>4364</c:v>
                </c:pt>
                <c:pt idx="2">
                  <c:v>2842</c:v>
                </c:pt>
                <c:pt idx="3">
                  <c:v>1831</c:v>
                </c:pt>
                <c:pt idx="4">
                  <c:v>1180</c:v>
                </c:pt>
                <c:pt idx="5">
                  <c:v>752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F0E-4A1E-8852-1D48A8443454}"/>
            </c:ext>
          </c:extLst>
        </c:ser>
        <c:ser>
          <c:idx val="3"/>
          <c:order val="3"/>
          <c:tx>
            <c:v>CP-OFDM UL</c:v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'LOS link distance summary'!$L$13:$Q$13</c:f>
              <c:numCache>
                <c:formatCode>General</c:formatCode>
                <c:ptCount val="6"/>
                <c:pt idx="0">
                  <c:v>120</c:v>
                </c:pt>
                <c:pt idx="1">
                  <c:v>240</c:v>
                </c:pt>
                <c:pt idx="2">
                  <c:v>480</c:v>
                </c:pt>
                <c:pt idx="3">
                  <c:v>960</c:v>
                </c:pt>
                <c:pt idx="4">
                  <c:v>1920</c:v>
                </c:pt>
                <c:pt idx="5">
                  <c:v>3840</c:v>
                </c:pt>
              </c:numCache>
            </c:numRef>
          </c:cat>
          <c:val>
            <c:numRef>
              <c:f>'LOS link distance summary'!$L$17:$Q$17</c:f>
              <c:numCache>
                <c:formatCode>General</c:formatCode>
                <c:ptCount val="6"/>
                <c:pt idx="0">
                  <c:v>2517</c:v>
                </c:pt>
                <c:pt idx="1">
                  <c:v>1621</c:v>
                </c:pt>
                <c:pt idx="2">
                  <c:v>1056</c:v>
                </c:pt>
                <c:pt idx="3">
                  <c:v>680</c:v>
                </c:pt>
                <c:pt idx="4">
                  <c:v>438</c:v>
                </c:pt>
                <c:pt idx="5">
                  <c:v>279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F0E-4A1E-8852-1D48A84434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92107192"/>
        <c:axId val="892107848"/>
      </c:lineChart>
      <c:catAx>
        <c:axId val="892107192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fi-FI"/>
                  <a:t>SCS [kHz]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i-FI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i-FI"/>
          </a:p>
        </c:txPr>
        <c:crossAx val="892107848"/>
        <c:crosses val="autoZero"/>
        <c:auto val="1"/>
        <c:lblAlgn val="ctr"/>
        <c:lblOffset val="100"/>
        <c:noMultiLvlLbl val="0"/>
      </c:catAx>
      <c:valAx>
        <c:axId val="89210784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fi-FI"/>
                  <a:t>Link distance [m]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i-FI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i-FI"/>
          </a:p>
        </c:txPr>
        <c:crossAx val="89210719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i-FI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i-FI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emf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emf"/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605790</xdr:colOff>
      <xdr:row>3</xdr:row>
      <xdr:rowOff>2857</xdr:rowOff>
    </xdr:from>
    <xdr:to>
      <xdr:col>8</xdr:col>
      <xdr:colOff>552450</xdr:colOff>
      <xdr:row>18</xdr:row>
      <xdr:rowOff>0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B2D6B332-9156-4F55-9F16-B4B92712F53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606742</xdr:colOff>
      <xdr:row>19</xdr:row>
      <xdr:rowOff>2857</xdr:rowOff>
    </xdr:from>
    <xdr:to>
      <xdr:col>8</xdr:col>
      <xdr:colOff>434340</xdr:colOff>
      <xdr:row>33</xdr:row>
      <xdr:rowOff>171450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9C4DC962-31CF-48F7-970D-D5EFBBF4C88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17</xdr:col>
      <xdr:colOff>533400</xdr:colOff>
      <xdr:row>1</xdr:row>
      <xdr:rowOff>95250</xdr:rowOff>
    </xdr:from>
    <xdr:to>
      <xdr:col>26</xdr:col>
      <xdr:colOff>363855</xdr:colOff>
      <xdr:row>35</xdr:row>
      <xdr:rowOff>133350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2AF7B14A-CAAB-4DDD-8BC5-5A58BA9208D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087225" y="276225"/>
          <a:ext cx="5322570" cy="6191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531495</xdr:colOff>
      <xdr:row>21</xdr:row>
      <xdr:rowOff>81915</xdr:rowOff>
    </xdr:from>
    <xdr:to>
      <xdr:col>22</xdr:col>
      <xdr:colOff>360045</xdr:colOff>
      <xdr:row>42</xdr:row>
      <xdr:rowOff>74295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44D363C-3221-473C-B582-AD4EBBA7A2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56295" y="3882390"/>
          <a:ext cx="5314950" cy="379285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13</xdr:col>
      <xdr:colOff>533400</xdr:colOff>
      <xdr:row>0</xdr:row>
      <xdr:rowOff>95250</xdr:rowOff>
    </xdr:from>
    <xdr:to>
      <xdr:col>22</xdr:col>
      <xdr:colOff>367665</xdr:colOff>
      <xdr:row>21</xdr:row>
      <xdr:rowOff>93345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19150F46-A8B3-4033-B4A4-E20335EF37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58200" y="95250"/>
          <a:ext cx="5320665" cy="379857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19050</xdr:colOff>
      <xdr:row>2</xdr:row>
      <xdr:rowOff>19050</xdr:rowOff>
    </xdr:from>
    <xdr:to>
      <xdr:col>11</xdr:col>
      <xdr:colOff>589717</xdr:colOff>
      <xdr:row>29</xdr:row>
      <xdr:rowOff>132725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C449F364-1868-4689-8092-6B23A9505F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28650" y="381000"/>
          <a:ext cx="6666667" cy="5000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BF2168-3CC9-4A79-A336-9BBE847284F2}">
  <dimension ref="K4:Q33"/>
  <sheetViews>
    <sheetView tabSelected="1" workbookViewId="0">
      <selection activeCell="J35" sqref="J35"/>
    </sheetView>
  </sheetViews>
  <sheetFormatPr defaultRowHeight="14.4" x14ac:dyDescent="0.3"/>
  <cols>
    <col min="11" max="11" width="15.33203125" customWidth="1"/>
  </cols>
  <sheetData>
    <row r="4" spans="11:17" x14ac:dyDescent="0.3">
      <c r="K4" s="63" t="s">
        <v>83</v>
      </c>
    </row>
    <row r="5" spans="11:17" x14ac:dyDescent="0.3">
      <c r="K5" s="8" t="s">
        <v>100</v>
      </c>
    </row>
    <row r="6" spans="11:17" x14ac:dyDescent="0.3">
      <c r="K6" s="62" t="s">
        <v>77</v>
      </c>
      <c r="L6" s="31">
        <v>120</v>
      </c>
      <c r="M6" s="31">
        <v>240</v>
      </c>
      <c r="N6" s="31">
        <v>480</v>
      </c>
      <c r="O6" s="31">
        <v>960</v>
      </c>
      <c r="P6" s="31">
        <v>1920</v>
      </c>
      <c r="Q6" s="31">
        <v>3840</v>
      </c>
    </row>
    <row r="7" spans="11:17" x14ac:dyDescent="0.3">
      <c r="K7" s="4" t="s">
        <v>96</v>
      </c>
      <c r="L7" s="65">
        <f>'DFT-s-OFDM DL 40dBm EIRP'!F39</f>
        <v>1147</v>
      </c>
      <c r="M7" s="65">
        <f>'DFT-s-OFDM DL 40dBm EIRP'!G39</f>
        <v>747</v>
      </c>
      <c r="N7" s="65">
        <f>'DFT-s-OFDM DL 40dBm EIRP'!H39</f>
        <v>481</v>
      </c>
      <c r="O7" s="65">
        <f>'DFT-s-OFDM DL 40dBm EIRP'!I39</f>
        <v>320</v>
      </c>
      <c r="P7" s="65">
        <f>'DFT-s-OFDM DL 40dBm EIRP'!J39</f>
        <v>206</v>
      </c>
      <c r="Q7" s="65">
        <f>'DFT-s-OFDM DL 40dBm EIRP'!K39</f>
        <v>131</v>
      </c>
    </row>
    <row r="8" spans="11:17" x14ac:dyDescent="0.3">
      <c r="K8" s="4" t="s">
        <v>97</v>
      </c>
      <c r="L8" s="65">
        <f>'DFT-s-OFDM UL 40dBm EIRP'!F39</f>
        <v>3099</v>
      </c>
      <c r="M8" s="65">
        <f>'DFT-s-OFDM UL 40dBm EIRP'!G39</f>
        <v>2019</v>
      </c>
      <c r="N8" s="65">
        <f>'DFT-s-OFDM UL 40dBm EIRP'!H39</f>
        <v>1301</v>
      </c>
      <c r="O8" s="65">
        <f>'DFT-s-OFDM UL 40dBm EIRP'!I39</f>
        <v>866</v>
      </c>
      <c r="P8" s="65">
        <f>'DFT-s-OFDM UL 40dBm EIRP'!J39</f>
        <v>558</v>
      </c>
      <c r="Q8" s="65">
        <f>'DFT-s-OFDM UL 40dBm EIRP'!K39</f>
        <v>355</v>
      </c>
    </row>
    <row r="9" spans="11:17" x14ac:dyDescent="0.3">
      <c r="K9" s="4" t="s">
        <v>98</v>
      </c>
      <c r="L9" s="65">
        <f>'OFDM DL 40dBm EIRP'!F39</f>
        <v>1159</v>
      </c>
      <c r="M9" s="65">
        <f>'OFDM DL 40dBm EIRP'!G39</f>
        <v>747</v>
      </c>
      <c r="N9" s="65">
        <f>'OFDM DL 40dBm EIRP'!H39</f>
        <v>486</v>
      </c>
      <c r="O9" s="65">
        <f>'OFDM DL 40dBm EIRP'!I39</f>
        <v>313</v>
      </c>
      <c r="P9" s="65">
        <f>'OFDM DL 40dBm EIRP'!J39</f>
        <v>202</v>
      </c>
      <c r="Q9" s="65">
        <f>'OFDM DL 40dBm EIRP'!K39</f>
        <v>129</v>
      </c>
    </row>
    <row r="10" spans="11:17" x14ac:dyDescent="0.3">
      <c r="K10" s="4" t="s">
        <v>99</v>
      </c>
      <c r="L10" s="65">
        <f>'OFDM UL 40dBm EIRP'!F39</f>
        <v>2517</v>
      </c>
      <c r="M10" s="65">
        <f>'OFDM UL 40dBm EIRP'!G39</f>
        <v>1621</v>
      </c>
      <c r="N10" s="65">
        <f>'OFDM UL 40dBm EIRP'!H39</f>
        <v>1056</v>
      </c>
      <c r="O10" s="65">
        <f>'OFDM UL 40dBm EIRP'!I39</f>
        <v>680</v>
      </c>
      <c r="P10" s="65">
        <f>'OFDM UL 40dBm EIRP'!J39</f>
        <v>438</v>
      </c>
      <c r="Q10" s="65">
        <f>'OFDM UL 40dBm EIRP'!K39</f>
        <v>279</v>
      </c>
    </row>
    <row r="12" spans="11:17" x14ac:dyDescent="0.3">
      <c r="K12" s="8" t="s">
        <v>95</v>
      </c>
    </row>
    <row r="13" spans="11:17" x14ac:dyDescent="0.3">
      <c r="K13" s="62" t="s">
        <v>77</v>
      </c>
      <c r="L13" s="31">
        <v>120</v>
      </c>
      <c r="M13" s="31">
        <v>240</v>
      </c>
      <c r="N13" s="31">
        <v>480</v>
      </c>
      <c r="O13" s="31">
        <v>960</v>
      </c>
      <c r="P13" s="31">
        <v>1920</v>
      </c>
      <c r="Q13" s="31">
        <v>3840</v>
      </c>
    </row>
    <row r="14" spans="11:17" x14ac:dyDescent="0.3">
      <c r="K14" s="4" t="s">
        <v>101</v>
      </c>
      <c r="L14" s="65">
        <f>'DFT-s-OFDM DL PA technology'!F39</f>
        <v>8342</v>
      </c>
      <c r="M14" s="65">
        <f>'DFT-s-OFDM DL PA technology'!G39</f>
        <v>5434</v>
      </c>
      <c r="N14" s="65">
        <f>'DFT-s-OFDM DL PA technology'!H39</f>
        <v>3501</v>
      </c>
      <c r="O14" s="65">
        <f>'DFT-s-OFDM DL PA technology'!I39</f>
        <v>2331</v>
      </c>
      <c r="P14" s="65">
        <f>'DFT-s-OFDM DL PA technology'!J39</f>
        <v>1501</v>
      </c>
      <c r="Q14" s="65">
        <f>'DFT-s-OFDM DL PA technology'!K39</f>
        <v>957</v>
      </c>
    </row>
    <row r="15" spans="11:17" x14ac:dyDescent="0.3">
      <c r="K15" s="4" t="s">
        <v>97</v>
      </c>
      <c r="L15" s="65">
        <f>'DFT-s-OFDM UL PA technology'!F39</f>
        <v>3099</v>
      </c>
      <c r="M15" s="65">
        <f>'DFT-s-OFDM UL PA technology'!G39</f>
        <v>2019</v>
      </c>
      <c r="N15" s="65">
        <f>'DFT-s-OFDM UL PA technology'!H39</f>
        <v>1301</v>
      </c>
      <c r="O15" s="65">
        <f>'DFT-s-OFDM UL PA technology'!I39</f>
        <v>866</v>
      </c>
      <c r="P15" s="65">
        <f>'DFT-s-OFDM UL PA technology'!J39</f>
        <v>558</v>
      </c>
      <c r="Q15" s="65">
        <f>'DFT-s-OFDM UL PA technology'!K39</f>
        <v>355</v>
      </c>
    </row>
    <row r="16" spans="11:17" x14ac:dyDescent="0.3">
      <c r="K16" s="4" t="s">
        <v>98</v>
      </c>
      <c r="L16" s="65">
        <f>'OFDM DL PA technology'!F39</f>
        <v>6773</v>
      </c>
      <c r="M16" s="65">
        <f>'OFDM DL PA technology'!G39</f>
        <v>4364</v>
      </c>
      <c r="N16" s="65">
        <f>'OFDM DL PA technology'!H39</f>
        <v>2842</v>
      </c>
      <c r="O16" s="65">
        <f>'OFDM DL PA technology'!I39</f>
        <v>1831</v>
      </c>
      <c r="P16" s="65">
        <f>'OFDM DL PA technology'!J39</f>
        <v>1180</v>
      </c>
      <c r="Q16" s="65">
        <f>'OFDM DL PA technology'!K39</f>
        <v>752</v>
      </c>
    </row>
    <row r="17" spans="11:17" x14ac:dyDescent="0.3">
      <c r="K17" s="4" t="s">
        <v>99</v>
      </c>
      <c r="L17" s="65">
        <f>'OFDM UL PA technology'!F39</f>
        <v>2517</v>
      </c>
      <c r="M17" s="65">
        <f>'OFDM UL PA technology'!G39</f>
        <v>1621</v>
      </c>
      <c r="N17" s="65">
        <f>'OFDM UL PA technology'!H39</f>
        <v>1056</v>
      </c>
      <c r="O17" s="65">
        <f>'OFDM UL PA technology'!I39</f>
        <v>680</v>
      </c>
      <c r="P17" s="65">
        <f>'OFDM UL PA technology'!J39</f>
        <v>438</v>
      </c>
      <c r="Q17" s="65">
        <f>'OFDM UL PA technology'!K39</f>
        <v>279</v>
      </c>
    </row>
    <row r="20" spans="11:17" x14ac:dyDescent="0.3">
      <c r="K20" s="64" t="s">
        <v>91</v>
      </c>
    </row>
    <row r="21" spans="11:17" x14ac:dyDescent="0.3">
      <c r="K21" s="8" t="s">
        <v>100</v>
      </c>
    </row>
    <row r="22" spans="11:17" x14ac:dyDescent="0.3">
      <c r="K22" s="62" t="s">
        <v>77</v>
      </c>
      <c r="L22" s="31">
        <v>120</v>
      </c>
      <c r="M22" s="31">
        <v>240</v>
      </c>
      <c r="N22" s="31">
        <v>480</v>
      </c>
      <c r="O22" s="31">
        <v>960</v>
      </c>
      <c r="P22" s="31">
        <v>1920</v>
      </c>
      <c r="Q22" s="31">
        <v>3840</v>
      </c>
    </row>
    <row r="23" spans="11:17" x14ac:dyDescent="0.3">
      <c r="K23" s="4" t="s">
        <v>101</v>
      </c>
      <c r="L23" s="65">
        <f>'DFT-s-OFDM DL 40dBm EIRP'!F38</f>
        <v>132.21</v>
      </c>
      <c r="M23" s="65">
        <f>'DFT-s-OFDM DL 40dBm EIRP'!G38</f>
        <v>128.30000000000001</v>
      </c>
      <c r="N23" s="65">
        <f>'DFT-s-OFDM DL 40dBm EIRP'!H38</f>
        <v>124.29</v>
      </c>
      <c r="O23" s="65">
        <f>'DFT-s-OFDM DL 40dBm EIRP'!I38</f>
        <v>120.58</v>
      </c>
      <c r="P23" s="65">
        <f>'DFT-s-OFDM DL 40dBm EIRP'!J38</f>
        <v>116.57</v>
      </c>
      <c r="Q23" s="65">
        <f>'DFT-s-OFDM DL 40dBm EIRP'!K38</f>
        <v>112.46</v>
      </c>
    </row>
    <row r="24" spans="11:17" x14ac:dyDescent="0.3">
      <c r="K24" s="4" t="s">
        <v>97</v>
      </c>
      <c r="L24" s="65">
        <f>'DFT-s-OFDM UL 40dBm EIRP'!F38</f>
        <v>141.28</v>
      </c>
      <c r="M24" s="65">
        <f>'DFT-s-OFDM UL 40dBm EIRP'!G38</f>
        <v>137.37</v>
      </c>
      <c r="N24" s="65">
        <f>'DFT-s-OFDM UL 40dBm EIRP'!H38</f>
        <v>133.36000000000001</v>
      </c>
      <c r="O24" s="65">
        <f>'DFT-s-OFDM UL 40dBm EIRP'!I38</f>
        <v>129.65</v>
      </c>
      <c r="P24" s="65">
        <f>'DFT-s-OFDM UL 40dBm EIRP'!J38</f>
        <v>125.64</v>
      </c>
      <c r="Q24" s="65">
        <f>'DFT-s-OFDM UL 40dBm EIRP'!K38</f>
        <v>121.53</v>
      </c>
    </row>
    <row r="25" spans="11:17" x14ac:dyDescent="0.3">
      <c r="K25" s="4" t="s">
        <v>98</v>
      </c>
      <c r="L25" s="65">
        <f>'OFDM DL 40dBm EIRP'!F38</f>
        <v>132.31</v>
      </c>
      <c r="M25" s="65">
        <f>'OFDM DL 40dBm EIRP'!G38</f>
        <v>128.30000000000001</v>
      </c>
      <c r="N25" s="65">
        <f>'OFDM DL 40dBm EIRP'!H38</f>
        <v>124.39</v>
      </c>
      <c r="O25" s="65">
        <f>'OFDM DL 40dBm EIRP'!I38</f>
        <v>120.38</v>
      </c>
      <c r="P25" s="65">
        <f>'OFDM DL 40dBm EIRP'!J38</f>
        <v>116.37</v>
      </c>
      <c r="Q25" s="65">
        <f>'OFDM DL 40dBm EIRP'!K38</f>
        <v>112.26</v>
      </c>
    </row>
    <row r="26" spans="11:17" x14ac:dyDescent="0.3">
      <c r="K26" s="4" t="s">
        <v>99</v>
      </c>
      <c r="L26" s="65">
        <f>'OFDM UL 40dBm EIRP'!F38</f>
        <v>139.38</v>
      </c>
      <c r="M26" s="65">
        <f>'OFDM UL 40dBm EIRP'!G38</f>
        <v>135.37</v>
      </c>
      <c r="N26" s="65">
        <f>'OFDM UL 40dBm EIRP'!H38</f>
        <v>131.46</v>
      </c>
      <c r="O26" s="65">
        <f>'OFDM UL 40dBm EIRP'!I38</f>
        <v>127.45</v>
      </c>
      <c r="P26" s="65">
        <f>'OFDM UL 40dBm EIRP'!J38</f>
        <v>123.44</v>
      </c>
      <c r="Q26" s="65">
        <f>'OFDM UL 40dBm EIRP'!K38</f>
        <v>119.33</v>
      </c>
    </row>
    <row r="28" spans="11:17" x14ac:dyDescent="0.3">
      <c r="K28" s="8" t="s">
        <v>95</v>
      </c>
    </row>
    <row r="29" spans="11:17" x14ac:dyDescent="0.3">
      <c r="K29" s="62" t="s">
        <v>77</v>
      </c>
      <c r="L29" s="31">
        <v>120</v>
      </c>
      <c r="M29" s="31">
        <v>240</v>
      </c>
      <c r="N29" s="31">
        <v>480</v>
      </c>
      <c r="O29" s="31">
        <v>960</v>
      </c>
      <c r="P29" s="31">
        <v>1920</v>
      </c>
      <c r="Q29" s="31">
        <v>3840</v>
      </c>
    </row>
    <row r="30" spans="11:17" x14ac:dyDescent="0.3">
      <c r="K30" s="4" t="s">
        <v>96</v>
      </c>
      <c r="L30" s="65">
        <f>'DFT-s-OFDM DL PA technology'!F38</f>
        <v>150.31</v>
      </c>
      <c r="M30" s="65">
        <f>'DFT-s-OFDM DL PA technology'!G38</f>
        <v>146.4</v>
      </c>
      <c r="N30" s="65">
        <f>'DFT-s-OFDM DL PA technology'!H38</f>
        <v>142.38999999999999</v>
      </c>
      <c r="O30" s="65">
        <f>'DFT-s-OFDM DL PA technology'!I38</f>
        <v>138.68</v>
      </c>
      <c r="P30" s="65">
        <f>'DFT-s-OFDM DL PA technology'!J38</f>
        <v>134.66999999999999</v>
      </c>
      <c r="Q30" s="65">
        <f>'DFT-s-OFDM DL PA technology'!K38</f>
        <v>130.56</v>
      </c>
    </row>
    <row r="31" spans="11:17" x14ac:dyDescent="0.3">
      <c r="K31" s="4" t="s">
        <v>97</v>
      </c>
      <c r="L31" s="65">
        <f>'DFT-s-OFDM UL PA technology'!F38</f>
        <v>141.28</v>
      </c>
      <c r="M31" s="65">
        <f>'DFT-s-OFDM UL PA technology'!G38</f>
        <v>137.37</v>
      </c>
      <c r="N31" s="65">
        <f>'DFT-s-OFDM UL PA technology'!H38</f>
        <v>133.36000000000001</v>
      </c>
      <c r="O31" s="65">
        <f>'DFT-s-OFDM UL PA technology'!I38</f>
        <v>129.65</v>
      </c>
      <c r="P31" s="65">
        <f>'DFT-s-OFDM UL PA technology'!J38</f>
        <v>125.64</v>
      </c>
      <c r="Q31" s="65">
        <f>'DFT-s-OFDM UL PA technology'!K38</f>
        <v>121.53</v>
      </c>
    </row>
    <row r="32" spans="11:17" x14ac:dyDescent="0.3">
      <c r="K32" s="4" t="s">
        <v>98</v>
      </c>
      <c r="L32" s="65">
        <f>'OFDM DL PA technology'!F38</f>
        <v>148.41</v>
      </c>
      <c r="M32" s="65">
        <f>'OFDM DL PA technology'!G38</f>
        <v>144.4</v>
      </c>
      <c r="N32" s="65">
        <f>'OFDM DL PA technology'!H38</f>
        <v>140.49</v>
      </c>
      <c r="O32" s="65">
        <f>'OFDM DL PA technology'!I38</f>
        <v>136.47999999999999</v>
      </c>
      <c r="P32" s="65">
        <f>'OFDM DL PA technology'!J38</f>
        <v>132.47</v>
      </c>
      <c r="Q32" s="65">
        <f>'OFDM DL PA technology'!K38</f>
        <v>128.36000000000001</v>
      </c>
    </row>
    <row r="33" spans="11:17" x14ac:dyDescent="0.3">
      <c r="K33" s="4" t="s">
        <v>99</v>
      </c>
      <c r="L33" s="65">
        <f>'OFDM UL PA technology'!F38</f>
        <v>139.38</v>
      </c>
      <c r="M33" s="65">
        <f>'OFDM UL PA technology'!G38</f>
        <v>135.37</v>
      </c>
      <c r="N33" s="65">
        <f>'OFDM UL PA technology'!H38</f>
        <v>131.46</v>
      </c>
      <c r="O33" s="65">
        <f>'OFDM UL PA technology'!I38</f>
        <v>127.45</v>
      </c>
      <c r="P33" s="65">
        <f>'OFDM UL PA technology'!J38</f>
        <v>123.44</v>
      </c>
      <c r="Q33" s="65">
        <f>'OFDM UL PA technology'!K38</f>
        <v>119.33</v>
      </c>
    </row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5F0A34-8280-4B8E-B3C7-6D14ECF3A208}">
  <dimension ref="D2:L42"/>
  <sheetViews>
    <sheetView workbookViewId="0">
      <selection activeCell="F27" sqref="F27:K27"/>
    </sheetView>
  </sheetViews>
  <sheetFormatPr defaultRowHeight="14.4" x14ac:dyDescent="0.3"/>
  <cols>
    <col min="5" max="5" width="36.88671875" customWidth="1"/>
  </cols>
  <sheetData>
    <row r="2" spans="4:9" x14ac:dyDescent="0.3">
      <c r="D2" s="34" t="s">
        <v>45</v>
      </c>
      <c r="E2" s="34"/>
      <c r="F2" s="34"/>
      <c r="G2" s="34"/>
    </row>
    <row r="3" spans="4:9" x14ac:dyDescent="0.3">
      <c r="D3" s="35" t="s">
        <v>0</v>
      </c>
      <c r="E3" s="35"/>
      <c r="F3" s="35"/>
      <c r="G3" s="35"/>
    </row>
    <row r="4" spans="4:9" x14ac:dyDescent="0.3">
      <c r="D4" s="36" t="s">
        <v>53</v>
      </c>
      <c r="E4" s="36"/>
      <c r="F4" s="36"/>
      <c r="G4" s="36"/>
    </row>
    <row r="5" spans="4:9" x14ac:dyDescent="0.3">
      <c r="D5" s="37" t="s">
        <v>46</v>
      </c>
      <c r="E5" s="37"/>
      <c r="F5" s="37"/>
      <c r="G5" s="37"/>
    </row>
    <row r="7" spans="4:9" x14ac:dyDescent="0.3">
      <c r="D7" s="43" t="s">
        <v>54</v>
      </c>
      <c r="E7" s="43"/>
      <c r="F7" s="23" t="s">
        <v>2</v>
      </c>
      <c r="G7" s="23" t="s">
        <v>3</v>
      </c>
      <c r="H7" s="1"/>
    </row>
    <row r="8" spans="4:9" x14ac:dyDescent="0.3">
      <c r="D8" s="52" t="s">
        <v>5</v>
      </c>
      <c r="E8" s="55" t="s">
        <v>57</v>
      </c>
      <c r="F8" s="5">
        <v>256</v>
      </c>
      <c r="G8" s="25" t="s">
        <v>56</v>
      </c>
      <c r="H8" s="1"/>
    </row>
    <row r="9" spans="4:9" x14ac:dyDescent="0.3">
      <c r="D9" s="53"/>
      <c r="E9" s="56"/>
      <c r="F9" s="7">
        <f>ROUND(10*LOG10($F$8),2)</f>
        <v>24.08</v>
      </c>
      <c r="G9" s="25" t="s">
        <v>7</v>
      </c>
      <c r="H9" s="1"/>
    </row>
    <row r="10" spans="4:9" x14ac:dyDescent="0.3">
      <c r="D10" s="23" t="s">
        <v>6</v>
      </c>
      <c r="E10" s="6" t="s">
        <v>9</v>
      </c>
      <c r="F10" s="5">
        <v>5</v>
      </c>
      <c r="G10" s="25" t="s">
        <v>7</v>
      </c>
      <c r="H10" s="1"/>
    </row>
    <row r="11" spans="4:9" x14ac:dyDescent="0.3">
      <c r="D11" s="23" t="s">
        <v>8</v>
      </c>
      <c r="E11" s="6" t="s">
        <v>62</v>
      </c>
      <c r="F11" s="7">
        <f>ROUND($F$9+$F$10,2)</f>
        <v>29.08</v>
      </c>
      <c r="G11" s="25" t="s">
        <v>11</v>
      </c>
      <c r="H11" s="1"/>
    </row>
    <row r="12" spans="4:9" x14ac:dyDescent="0.3">
      <c r="D12" s="23" t="s">
        <v>10</v>
      </c>
      <c r="E12" s="6" t="s">
        <v>58</v>
      </c>
      <c r="F12" s="5">
        <v>-7.2</v>
      </c>
      <c r="G12" s="25" t="s">
        <v>4</v>
      </c>
      <c r="H12" s="1"/>
      <c r="I12" s="8"/>
    </row>
    <row r="13" spans="4:9" x14ac:dyDescent="0.3">
      <c r="D13" s="23" t="s">
        <v>12</v>
      </c>
      <c r="E13" s="6" t="s">
        <v>80</v>
      </c>
      <c r="F13" s="5">
        <v>6</v>
      </c>
      <c r="G13" s="25" t="s">
        <v>7</v>
      </c>
      <c r="H13" s="1"/>
    </row>
    <row r="14" spans="4:9" x14ac:dyDescent="0.3">
      <c r="D14" s="23" t="s">
        <v>13</v>
      </c>
      <c r="E14" s="6" t="s">
        <v>59</v>
      </c>
      <c r="F14" s="7">
        <f>ROUND($F$12-$F$13+$F$9+$F$10+$F$9,2)</f>
        <v>39.96</v>
      </c>
      <c r="G14" s="25" t="s">
        <v>4</v>
      </c>
      <c r="H14" s="1"/>
    </row>
    <row r="16" spans="4:9" x14ac:dyDescent="0.3">
      <c r="D16" s="44" t="s">
        <v>55</v>
      </c>
      <c r="E16" s="44"/>
      <c r="F16" s="23" t="s">
        <v>2</v>
      </c>
      <c r="G16" s="23" t="s">
        <v>3</v>
      </c>
    </row>
    <row r="17" spans="4:12" x14ac:dyDescent="0.3">
      <c r="D17" s="52" t="s">
        <v>14</v>
      </c>
      <c r="E17" s="55" t="s">
        <v>60</v>
      </c>
      <c r="F17" s="5">
        <v>32</v>
      </c>
      <c r="G17" s="25" t="s">
        <v>56</v>
      </c>
    </row>
    <row r="18" spans="4:12" x14ac:dyDescent="0.3">
      <c r="D18" s="53"/>
      <c r="E18" s="56"/>
      <c r="F18" s="7">
        <f>ROUND(10*LOG10($F$17),2)</f>
        <v>15.05</v>
      </c>
      <c r="G18" s="25" t="s">
        <v>7</v>
      </c>
    </row>
    <row r="19" spans="4:12" x14ac:dyDescent="0.3">
      <c r="D19" s="24" t="s">
        <v>16</v>
      </c>
      <c r="E19" s="4" t="s">
        <v>19</v>
      </c>
      <c r="F19" s="5">
        <v>5</v>
      </c>
      <c r="G19" s="23" t="s">
        <v>7</v>
      </c>
    </row>
    <row r="20" spans="4:12" x14ac:dyDescent="0.3">
      <c r="D20" s="24" t="s">
        <v>17</v>
      </c>
      <c r="E20" s="4" t="s">
        <v>63</v>
      </c>
      <c r="F20" s="7">
        <f>ROUND($F$18+$F$19,2)</f>
        <v>20.05</v>
      </c>
      <c r="G20" s="23" t="s">
        <v>11</v>
      </c>
    </row>
    <row r="21" spans="4:12" x14ac:dyDescent="0.3">
      <c r="D21" s="24" t="s">
        <v>18</v>
      </c>
      <c r="E21" s="4" t="s">
        <v>22</v>
      </c>
      <c r="F21" s="10">
        <v>-174</v>
      </c>
      <c r="G21" s="23" t="s">
        <v>23</v>
      </c>
    </row>
    <row r="22" spans="4:12" x14ac:dyDescent="0.3">
      <c r="D22" s="3"/>
      <c r="E22" s="1"/>
      <c r="F22" s="2"/>
      <c r="G22" s="2"/>
    </row>
    <row r="23" spans="4:12" x14ac:dyDescent="0.3">
      <c r="D23" s="44" t="s">
        <v>24</v>
      </c>
      <c r="E23" s="44"/>
      <c r="F23" s="43" t="s">
        <v>2</v>
      </c>
      <c r="G23" s="43"/>
      <c r="H23" s="43"/>
      <c r="I23" s="43"/>
      <c r="J23" s="43"/>
      <c r="K23" s="43"/>
      <c r="L23" s="24" t="s">
        <v>3</v>
      </c>
    </row>
    <row r="24" spans="4:12" x14ac:dyDescent="0.3">
      <c r="D24" s="24" t="s">
        <v>20</v>
      </c>
      <c r="E24" s="8" t="s">
        <v>25</v>
      </c>
      <c r="F24" s="11">
        <v>120</v>
      </c>
      <c r="G24" s="11">
        <v>240</v>
      </c>
      <c r="H24" s="11">
        <v>480</v>
      </c>
      <c r="I24" s="11">
        <v>960</v>
      </c>
      <c r="J24" s="11">
        <v>1920</v>
      </c>
      <c r="K24" s="11">
        <v>3840</v>
      </c>
      <c r="L24" s="24" t="s">
        <v>26</v>
      </c>
    </row>
    <row r="25" spans="4:12" x14ac:dyDescent="0.3">
      <c r="D25" s="24" t="s">
        <v>21</v>
      </c>
      <c r="E25" s="4" t="s">
        <v>47</v>
      </c>
      <c r="F25" s="45">
        <v>4096</v>
      </c>
      <c r="G25" s="46"/>
      <c r="H25" s="46"/>
      <c r="I25" s="46"/>
      <c r="J25" s="46"/>
      <c r="K25" s="47"/>
      <c r="L25" s="24" t="s">
        <v>56</v>
      </c>
    </row>
    <row r="26" spans="4:12" x14ac:dyDescent="0.3">
      <c r="D26" s="24" t="s">
        <v>27</v>
      </c>
      <c r="E26" s="4" t="s">
        <v>48</v>
      </c>
      <c r="F26" s="54">
        <v>12</v>
      </c>
      <c r="G26" s="54"/>
      <c r="H26" s="54"/>
      <c r="I26" s="54"/>
      <c r="J26" s="54"/>
      <c r="K26" s="54"/>
      <c r="L26" s="24" t="s">
        <v>56</v>
      </c>
    </row>
    <row r="27" spans="4:12" x14ac:dyDescent="0.3">
      <c r="D27" s="24" t="s">
        <v>30</v>
      </c>
      <c r="E27" s="4" t="s">
        <v>49</v>
      </c>
      <c r="F27" s="48">
        <f>264</f>
        <v>264</v>
      </c>
      <c r="G27" s="49"/>
      <c r="H27" s="49"/>
      <c r="I27" s="49"/>
      <c r="J27" s="49"/>
      <c r="K27" s="50"/>
      <c r="L27" s="24" t="s">
        <v>56</v>
      </c>
    </row>
    <row r="28" spans="4:12" x14ac:dyDescent="0.3">
      <c r="D28" s="24" t="s">
        <v>31</v>
      </c>
      <c r="E28" s="4" t="s">
        <v>50</v>
      </c>
      <c r="F28" s="12">
        <f>$F$26*$F$27</f>
        <v>3168</v>
      </c>
      <c r="G28" s="12">
        <f t="shared" ref="G28:K28" si="0">$F$26*$F$27</f>
        <v>3168</v>
      </c>
      <c r="H28" s="12">
        <f t="shared" si="0"/>
        <v>3168</v>
      </c>
      <c r="I28" s="12">
        <f t="shared" si="0"/>
        <v>3168</v>
      </c>
      <c r="J28" s="12">
        <f t="shared" si="0"/>
        <v>3168</v>
      </c>
      <c r="K28" s="12">
        <f t="shared" si="0"/>
        <v>3168</v>
      </c>
      <c r="L28" s="24" t="s">
        <v>56</v>
      </c>
    </row>
    <row r="29" spans="4:12" x14ac:dyDescent="0.3">
      <c r="D29" s="24" t="s">
        <v>34</v>
      </c>
      <c r="E29" s="4" t="s">
        <v>28</v>
      </c>
      <c r="F29" s="12">
        <f>F28*F24/1000</f>
        <v>380.16</v>
      </c>
      <c r="G29" s="12">
        <f t="shared" ref="G29:K29" si="1">G28*G24/1000</f>
        <v>760.32</v>
      </c>
      <c r="H29" s="12">
        <f t="shared" si="1"/>
        <v>1520.64</v>
      </c>
      <c r="I29" s="12">
        <f t="shared" si="1"/>
        <v>3041.28</v>
      </c>
      <c r="J29" s="12">
        <f t="shared" si="1"/>
        <v>6082.56</v>
      </c>
      <c r="K29" s="12">
        <f t="shared" si="1"/>
        <v>12165.12</v>
      </c>
      <c r="L29" s="24" t="s">
        <v>29</v>
      </c>
    </row>
    <row r="30" spans="4:12" x14ac:dyDescent="0.3">
      <c r="D30" s="24" t="s">
        <v>35</v>
      </c>
      <c r="E30" s="4" t="s">
        <v>64</v>
      </c>
      <c r="F30" s="7">
        <f>ROUND($F$21+10*LOG10(F29*1000000),2)</f>
        <v>-88.2</v>
      </c>
      <c r="G30" s="7">
        <f t="shared" ref="G30:K30" si="2">ROUND($F$21+10*LOG10(G29*1000000),2)</f>
        <v>-85.19</v>
      </c>
      <c r="H30" s="7">
        <f t="shared" si="2"/>
        <v>-82.18</v>
      </c>
      <c r="I30" s="7">
        <f t="shared" si="2"/>
        <v>-79.17</v>
      </c>
      <c r="J30" s="7">
        <f t="shared" si="2"/>
        <v>-76.16</v>
      </c>
      <c r="K30" s="7">
        <f t="shared" si="2"/>
        <v>-73.150000000000006</v>
      </c>
      <c r="L30" s="23" t="s">
        <v>4</v>
      </c>
    </row>
    <row r="31" spans="4:12" x14ac:dyDescent="0.3">
      <c r="D31" s="9" t="s">
        <v>36</v>
      </c>
      <c r="E31" s="4" t="s">
        <v>32</v>
      </c>
      <c r="F31" s="5">
        <v>9</v>
      </c>
      <c r="G31" s="5">
        <v>10</v>
      </c>
      <c r="H31" s="5">
        <v>11</v>
      </c>
      <c r="I31" s="5">
        <v>12</v>
      </c>
      <c r="J31" s="5">
        <v>13</v>
      </c>
      <c r="K31" s="5">
        <v>14</v>
      </c>
      <c r="L31" s="23" t="s">
        <v>7</v>
      </c>
    </row>
    <row r="33" spans="4:12" x14ac:dyDescent="0.3">
      <c r="D33" s="57" t="s">
        <v>33</v>
      </c>
      <c r="E33" s="58"/>
      <c r="F33" s="43" t="s">
        <v>2</v>
      </c>
      <c r="G33" s="43"/>
      <c r="H33" s="43"/>
      <c r="I33" s="43"/>
      <c r="J33" s="43"/>
      <c r="K33" s="43"/>
      <c r="L33" s="23" t="s">
        <v>3</v>
      </c>
    </row>
    <row r="34" spans="4:12" x14ac:dyDescent="0.3">
      <c r="D34" s="52" t="s">
        <v>39</v>
      </c>
      <c r="E34" s="55" t="s">
        <v>61</v>
      </c>
      <c r="F34" s="41">
        <f>'SNR required for 10% BLER'!E38</f>
        <v>7</v>
      </c>
      <c r="G34" s="41">
        <f>'SNR required for 10% BLER'!F38</f>
        <v>6.9</v>
      </c>
      <c r="H34" s="41">
        <f>'SNR required for 10% BLER'!G38</f>
        <v>6.9</v>
      </c>
      <c r="I34" s="41">
        <f>'SNR required for 10% BLER'!H38</f>
        <v>6.6</v>
      </c>
      <c r="J34" s="41">
        <f>'SNR required for 10% BLER'!I38</f>
        <v>6.6</v>
      </c>
      <c r="K34" s="41">
        <f>'SNR required for 10% BLER'!J38</f>
        <v>6.7</v>
      </c>
      <c r="L34" s="52" t="s">
        <v>7</v>
      </c>
    </row>
    <row r="35" spans="4:12" x14ac:dyDescent="0.3">
      <c r="D35" s="53"/>
      <c r="E35" s="56"/>
      <c r="F35" s="42"/>
      <c r="G35" s="42"/>
      <c r="H35" s="42"/>
      <c r="I35" s="42"/>
      <c r="J35" s="42"/>
      <c r="K35" s="42"/>
      <c r="L35" s="53"/>
    </row>
    <row r="36" spans="4:12" x14ac:dyDescent="0.3">
      <c r="D36" s="24" t="s">
        <v>40</v>
      </c>
      <c r="E36" s="4" t="s">
        <v>65</v>
      </c>
      <c r="F36" s="7">
        <f>ROUND(SUM(F$34,F$30,F$31),2)</f>
        <v>-72.2</v>
      </c>
      <c r="G36" s="7">
        <f t="shared" ref="G36:K36" si="3">ROUND(SUM(G$34,G$30,G$31),2)</f>
        <v>-68.290000000000006</v>
      </c>
      <c r="H36" s="7">
        <f t="shared" si="3"/>
        <v>-64.28</v>
      </c>
      <c r="I36" s="7">
        <f t="shared" si="3"/>
        <v>-60.57</v>
      </c>
      <c r="J36" s="7">
        <f t="shared" si="3"/>
        <v>-56.56</v>
      </c>
      <c r="K36" s="7">
        <f t="shared" si="3"/>
        <v>-52.45</v>
      </c>
      <c r="L36" s="23" t="s">
        <v>4</v>
      </c>
    </row>
    <row r="37" spans="4:12" x14ac:dyDescent="0.3">
      <c r="D37" s="24" t="s">
        <v>44</v>
      </c>
      <c r="E37" s="4" t="s">
        <v>37</v>
      </c>
      <c r="F37" s="38">
        <v>60</v>
      </c>
      <c r="G37" s="39"/>
      <c r="H37" s="39"/>
      <c r="I37" s="39"/>
      <c r="J37" s="39"/>
      <c r="K37" s="40"/>
      <c r="L37" s="23" t="s">
        <v>38</v>
      </c>
    </row>
    <row r="38" spans="4:12" ht="15" thickBot="1" x14ac:dyDescent="0.35">
      <c r="D38" s="24" t="s">
        <v>51</v>
      </c>
      <c r="E38" s="4" t="s">
        <v>66</v>
      </c>
      <c r="F38" s="16">
        <f>ROUND($F$14+$F$20-F$36,2)</f>
        <v>132.21</v>
      </c>
      <c r="G38" s="16">
        <f t="shared" ref="G38:K38" si="4">ROUND($F$14+$F$20-G$36,2)</f>
        <v>128.30000000000001</v>
      </c>
      <c r="H38" s="16">
        <f t="shared" si="4"/>
        <v>124.29</v>
      </c>
      <c r="I38" s="16">
        <f t="shared" si="4"/>
        <v>120.58</v>
      </c>
      <c r="J38" s="16">
        <f t="shared" si="4"/>
        <v>116.57</v>
      </c>
      <c r="K38" s="16">
        <f t="shared" si="4"/>
        <v>112.46</v>
      </c>
      <c r="L38" s="23" t="s">
        <v>7</v>
      </c>
    </row>
    <row r="39" spans="4:12" x14ac:dyDescent="0.3">
      <c r="D39" s="59" t="s">
        <v>52</v>
      </c>
      <c r="E39" s="13" t="s">
        <v>41</v>
      </c>
      <c r="F39" s="17">
        <f>ROUND(10^((F$38 - 32.4 - 20*LOG10($F$37))/21),0)</f>
        <v>1147</v>
      </c>
      <c r="G39" s="18">
        <f t="shared" ref="G39:K39" si="5">ROUND(10^((G$38 - 32.4 - 20*LOG10($F$37))/21),0)</f>
        <v>747</v>
      </c>
      <c r="H39" s="18">
        <f t="shared" si="5"/>
        <v>481</v>
      </c>
      <c r="I39" s="18">
        <f t="shared" si="5"/>
        <v>320</v>
      </c>
      <c r="J39" s="18">
        <f t="shared" si="5"/>
        <v>206</v>
      </c>
      <c r="K39" s="19">
        <f t="shared" si="5"/>
        <v>131</v>
      </c>
      <c r="L39" s="14" t="s">
        <v>42</v>
      </c>
    </row>
    <row r="40" spans="4:12" ht="15" thickBot="1" x14ac:dyDescent="0.35">
      <c r="D40" s="60"/>
      <c r="E40" s="13" t="s">
        <v>43</v>
      </c>
      <c r="F40" s="20">
        <f>ROUND(10^((F$38 - 22.4 - 21.3*LOG10($F$37))/35.3),0)</f>
        <v>109</v>
      </c>
      <c r="G40" s="21">
        <f t="shared" ref="G40:K40" si="6">ROUND(10^((G$38 - 22.4 - 21.3*LOG10($F$37))/35.3),0)</f>
        <v>85</v>
      </c>
      <c r="H40" s="21">
        <f t="shared" si="6"/>
        <v>65</v>
      </c>
      <c r="I40" s="21">
        <f t="shared" si="6"/>
        <v>51</v>
      </c>
      <c r="J40" s="21">
        <f t="shared" si="6"/>
        <v>39</v>
      </c>
      <c r="K40" s="22">
        <f t="shared" si="6"/>
        <v>30</v>
      </c>
      <c r="L40" s="15" t="s">
        <v>42</v>
      </c>
    </row>
    <row r="41" spans="4:12" x14ac:dyDescent="0.3">
      <c r="E41" s="27"/>
      <c r="F41" s="51"/>
      <c r="G41" s="51"/>
      <c r="H41" s="51"/>
      <c r="I41" s="51"/>
      <c r="J41" s="51"/>
      <c r="K41" s="51"/>
      <c r="L41" s="30"/>
    </row>
    <row r="42" spans="4:12" x14ac:dyDescent="0.3">
      <c r="E42" s="27"/>
    </row>
  </sheetData>
  <mergeCells count="29">
    <mergeCell ref="F41:K41"/>
    <mergeCell ref="L34:L35"/>
    <mergeCell ref="F26:K26"/>
    <mergeCell ref="D8:D9"/>
    <mergeCell ref="E8:E9"/>
    <mergeCell ref="D17:D18"/>
    <mergeCell ref="E17:E18"/>
    <mergeCell ref="F23:K23"/>
    <mergeCell ref="D33:E33"/>
    <mergeCell ref="F33:K33"/>
    <mergeCell ref="D39:D40"/>
    <mergeCell ref="D34:D35"/>
    <mergeCell ref="E34:E35"/>
    <mergeCell ref="F34:F35"/>
    <mergeCell ref="G34:G35"/>
    <mergeCell ref="D2:G2"/>
    <mergeCell ref="D3:G3"/>
    <mergeCell ref="D4:G4"/>
    <mergeCell ref="D5:G5"/>
    <mergeCell ref="F37:K37"/>
    <mergeCell ref="H34:H35"/>
    <mergeCell ref="I34:I35"/>
    <mergeCell ref="J34:J35"/>
    <mergeCell ref="K34:K35"/>
    <mergeCell ref="D7:E7"/>
    <mergeCell ref="D16:E16"/>
    <mergeCell ref="D23:E23"/>
    <mergeCell ref="F25:K25"/>
    <mergeCell ref="F27:K27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6458B3-4D9B-4407-B5DE-1632E06EF99C}">
  <dimension ref="D2:L40"/>
  <sheetViews>
    <sheetView workbookViewId="0">
      <selection activeCell="H14" sqref="H14"/>
    </sheetView>
  </sheetViews>
  <sheetFormatPr defaultRowHeight="14.4" x14ac:dyDescent="0.3"/>
  <cols>
    <col min="5" max="5" width="36.88671875" customWidth="1"/>
  </cols>
  <sheetData>
    <row r="2" spans="4:9" x14ac:dyDescent="0.3">
      <c r="D2" s="34" t="s">
        <v>45</v>
      </c>
      <c r="E2" s="34"/>
      <c r="F2" s="34"/>
      <c r="G2" s="34"/>
    </row>
    <row r="3" spans="4:9" x14ac:dyDescent="0.3">
      <c r="D3" s="35" t="s">
        <v>0</v>
      </c>
      <c r="E3" s="35"/>
      <c r="F3" s="35"/>
      <c r="G3" s="35"/>
    </row>
    <row r="4" spans="4:9" x14ac:dyDescent="0.3">
      <c r="D4" s="36" t="s">
        <v>53</v>
      </c>
      <c r="E4" s="36"/>
      <c r="F4" s="36"/>
      <c r="G4" s="36"/>
    </row>
    <row r="5" spans="4:9" x14ac:dyDescent="0.3">
      <c r="D5" s="37" t="s">
        <v>46</v>
      </c>
      <c r="E5" s="37"/>
      <c r="F5" s="37"/>
      <c r="G5" s="37"/>
    </row>
    <row r="7" spans="4:9" x14ac:dyDescent="0.3">
      <c r="D7" s="43" t="s">
        <v>1</v>
      </c>
      <c r="E7" s="43"/>
      <c r="F7" s="25" t="s">
        <v>2</v>
      </c>
      <c r="G7" s="25" t="s">
        <v>3</v>
      </c>
      <c r="H7" s="1"/>
    </row>
    <row r="8" spans="4:9" ht="15" customHeight="1" x14ac:dyDescent="0.3">
      <c r="D8" s="52" t="s">
        <v>5</v>
      </c>
      <c r="E8" s="55" t="s">
        <v>57</v>
      </c>
      <c r="F8" s="5">
        <v>32</v>
      </c>
      <c r="G8" s="25" t="s">
        <v>56</v>
      </c>
      <c r="H8" s="1"/>
    </row>
    <row r="9" spans="4:9" x14ac:dyDescent="0.3">
      <c r="D9" s="53"/>
      <c r="E9" s="56"/>
      <c r="F9" s="7">
        <f>ROUND(10*LOG10($F$8),2)</f>
        <v>15.05</v>
      </c>
      <c r="G9" s="25" t="s">
        <v>7</v>
      </c>
      <c r="H9" s="1"/>
    </row>
    <row r="10" spans="4:9" x14ac:dyDescent="0.3">
      <c r="D10" s="25" t="s">
        <v>6</v>
      </c>
      <c r="E10" s="6" t="s">
        <v>9</v>
      </c>
      <c r="F10" s="5">
        <v>5</v>
      </c>
      <c r="G10" s="25" t="s">
        <v>7</v>
      </c>
      <c r="H10" s="1"/>
    </row>
    <row r="11" spans="4:9" x14ac:dyDescent="0.3">
      <c r="D11" s="25" t="s">
        <v>8</v>
      </c>
      <c r="E11" s="6" t="s">
        <v>81</v>
      </c>
      <c r="F11" s="7">
        <f>ROUND($F$9+$F$10,2)</f>
        <v>20.05</v>
      </c>
      <c r="G11" s="25" t="s">
        <v>11</v>
      </c>
      <c r="H11" s="1"/>
      <c r="I11" s="8" t="s">
        <v>92</v>
      </c>
    </row>
    <row r="12" spans="4:9" x14ac:dyDescent="0.3">
      <c r="D12" s="25" t="s">
        <v>10</v>
      </c>
      <c r="E12" s="6" t="s">
        <v>58</v>
      </c>
      <c r="F12" s="5">
        <v>10.9</v>
      </c>
      <c r="G12" s="25" t="s">
        <v>4</v>
      </c>
      <c r="H12" s="1"/>
      <c r="I12" t="s">
        <v>67</v>
      </c>
    </row>
    <row r="13" spans="4:9" x14ac:dyDescent="0.3">
      <c r="D13" s="25" t="s">
        <v>12</v>
      </c>
      <c r="E13" s="6" t="s">
        <v>80</v>
      </c>
      <c r="F13" s="5">
        <v>6</v>
      </c>
      <c r="G13" s="25" t="s">
        <v>7</v>
      </c>
      <c r="H13" s="1"/>
    </row>
    <row r="14" spans="4:9" x14ac:dyDescent="0.3">
      <c r="D14" s="25" t="s">
        <v>13</v>
      </c>
      <c r="E14" s="6" t="s">
        <v>59</v>
      </c>
      <c r="F14" s="7">
        <f>ROUND($F$12-$F$13+$F$9+$F$10+$F$9,2)</f>
        <v>40</v>
      </c>
      <c r="G14" s="25" t="s">
        <v>4</v>
      </c>
      <c r="H14" s="1"/>
    </row>
    <row r="16" spans="4:9" x14ac:dyDescent="0.3">
      <c r="D16" s="44" t="s">
        <v>15</v>
      </c>
      <c r="E16" s="44"/>
      <c r="F16" s="25" t="s">
        <v>2</v>
      </c>
      <c r="G16" s="25" t="s">
        <v>3</v>
      </c>
    </row>
    <row r="17" spans="4:12" ht="15" customHeight="1" x14ac:dyDescent="0.3">
      <c r="D17" s="52" t="s">
        <v>14</v>
      </c>
      <c r="E17" s="55" t="s">
        <v>60</v>
      </c>
      <c r="F17" s="5">
        <v>256</v>
      </c>
      <c r="G17" s="25" t="s">
        <v>56</v>
      </c>
    </row>
    <row r="18" spans="4:12" x14ac:dyDescent="0.3">
      <c r="D18" s="53"/>
      <c r="E18" s="56"/>
      <c r="F18" s="7">
        <f>ROUND(10*LOG10($F$17),2)</f>
        <v>24.08</v>
      </c>
      <c r="G18" s="25" t="s">
        <v>7</v>
      </c>
    </row>
    <row r="19" spans="4:12" x14ac:dyDescent="0.3">
      <c r="D19" s="26" t="s">
        <v>16</v>
      </c>
      <c r="E19" s="4" t="s">
        <v>19</v>
      </c>
      <c r="F19" s="5">
        <v>5</v>
      </c>
      <c r="G19" s="25" t="s">
        <v>7</v>
      </c>
    </row>
    <row r="20" spans="4:12" x14ac:dyDescent="0.3">
      <c r="D20" s="26" t="s">
        <v>17</v>
      </c>
      <c r="E20" s="4" t="s">
        <v>63</v>
      </c>
      <c r="F20" s="7">
        <f>ROUND($F$18+$F$19,2)</f>
        <v>29.08</v>
      </c>
      <c r="G20" s="25" t="s">
        <v>11</v>
      </c>
    </row>
    <row r="21" spans="4:12" x14ac:dyDescent="0.3">
      <c r="D21" s="26" t="s">
        <v>18</v>
      </c>
      <c r="E21" s="4" t="s">
        <v>22</v>
      </c>
      <c r="F21" s="10">
        <v>-174</v>
      </c>
      <c r="G21" s="25" t="s">
        <v>23</v>
      </c>
    </row>
    <row r="22" spans="4:12" x14ac:dyDescent="0.3">
      <c r="D22" s="3"/>
      <c r="E22" s="1"/>
      <c r="F22" s="2"/>
      <c r="G22" s="2"/>
    </row>
    <row r="23" spans="4:12" x14ac:dyDescent="0.3">
      <c r="D23" s="44" t="s">
        <v>24</v>
      </c>
      <c r="E23" s="44"/>
      <c r="F23" s="43" t="s">
        <v>2</v>
      </c>
      <c r="G23" s="43"/>
      <c r="H23" s="43"/>
      <c r="I23" s="43"/>
      <c r="J23" s="43"/>
      <c r="K23" s="43"/>
      <c r="L23" s="26" t="s">
        <v>3</v>
      </c>
    </row>
    <row r="24" spans="4:12" x14ac:dyDescent="0.3">
      <c r="D24" s="26" t="s">
        <v>20</v>
      </c>
      <c r="E24" s="8" t="s">
        <v>25</v>
      </c>
      <c r="F24" s="11">
        <v>120</v>
      </c>
      <c r="G24" s="11">
        <v>240</v>
      </c>
      <c r="H24" s="11">
        <v>480</v>
      </c>
      <c r="I24" s="11">
        <v>960</v>
      </c>
      <c r="J24" s="11">
        <v>1920</v>
      </c>
      <c r="K24" s="11">
        <v>3840</v>
      </c>
      <c r="L24" s="26" t="s">
        <v>26</v>
      </c>
    </row>
    <row r="25" spans="4:12" x14ac:dyDescent="0.3">
      <c r="D25" s="26" t="s">
        <v>21</v>
      </c>
      <c r="E25" s="4" t="s">
        <v>47</v>
      </c>
      <c r="F25" s="45">
        <v>4096</v>
      </c>
      <c r="G25" s="46"/>
      <c r="H25" s="46"/>
      <c r="I25" s="46"/>
      <c r="J25" s="46"/>
      <c r="K25" s="47"/>
      <c r="L25" s="26" t="s">
        <v>56</v>
      </c>
    </row>
    <row r="26" spans="4:12" x14ac:dyDescent="0.3">
      <c r="D26" s="26" t="s">
        <v>27</v>
      </c>
      <c r="E26" s="4" t="s">
        <v>48</v>
      </c>
      <c r="F26" s="54">
        <v>12</v>
      </c>
      <c r="G26" s="54"/>
      <c r="H26" s="54"/>
      <c r="I26" s="54"/>
      <c r="J26" s="54"/>
      <c r="K26" s="54"/>
      <c r="L26" s="26" t="s">
        <v>56</v>
      </c>
    </row>
    <row r="27" spans="4:12" x14ac:dyDescent="0.3">
      <c r="D27" s="26" t="s">
        <v>30</v>
      </c>
      <c r="E27" s="4" t="s">
        <v>49</v>
      </c>
      <c r="F27" s="48">
        <f>264</f>
        <v>264</v>
      </c>
      <c r="G27" s="49"/>
      <c r="H27" s="49"/>
      <c r="I27" s="49"/>
      <c r="J27" s="49"/>
      <c r="K27" s="50"/>
      <c r="L27" s="26" t="s">
        <v>56</v>
      </c>
    </row>
    <row r="28" spans="4:12" x14ac:dyDescent="0.3">
      <c r="D28" s="26" t="s">
        <v>31</v>
      </c>
      <c r="E28" s="4" t="s">
        <v>50</v>
      </c>
      <c r="F28" s="12">
        <f>$F$26*$F$27</f>
        <v>3168</v>
      </c>
      <c r="G28" s="12">
        <f t="shared" ref="G28:K28" si="0">$F$26*$F$27</f>
        <v>3168</v>
      </c>
      <c r="H28" s="12">
        <f t="shared" si="0"/>
        <v>3168</v>
      </c>
      <c r="I28" s="12">
        <f t="shared" si="0"/>
        <v>3168</v>
      </c>
      <c r="J28" s="12">
        <f t="shared" si="0"/>
        <v>3168</v>
      </c>
      <c r="K28" s="12">
        <f t="shared" si="0"/>
        <v>3168</v>
      </c>
      <c r="L28" s="26" t="s">
        <v>56</v>
      </c>
    </row>
    <row r="29" spans="4:12" x14ac:dyDescent="0.3">
      <c r="D29" s="26" t="s">
        <v>34</v>
      </c>
      <c r="E29" s="4" t="s">
        <v>28</v>
      </c>
      <c r="F29" s="12">
        <f>F28*F24/1000</f>
        <v>380.16</v>
      </c>
      <c r="G29" s="12">
        <f t="shared" ref="G29:K29" si="1">G28*G24/1000</f>
        <v>760.32</v>
      </c>
      <c r="H29" s="12">
        <f t="shared" si="1"/>
        <v>1520.64</v>
      </c>
      <c r="I29" s="12">
        <f t="shared" si="1"/>
        <v>3041.28</v>
      </c>
      <c r="J29" s="12">
        <f t="shared" si="1"/>
        <v>6082.56</v>
      </c>
      <c r="K29" s="12">
        <f t="shared" si="1"/>
        <v>12165.12</v>
      </c>
      <c r="L29" s="26" t="s">
        <v>29</v>
      </c>
    </row>
    <row r="30" spans="4:12" x14ac:dyDescent="0.3">
      <c r="D30" s="26" t="s">
        <v>35</v>
      </c>
      <c r="E30" s="4" t="s">
        <v>64</v>
      </c>
      <c r="F30" s="7">
        <f>ROUND($F$21+10*LOG10(F29*1000000),2)</f>
        <v>-88.2</v>
      </c>
      <c r="G30" s="7">
        <f t="shared" ref="G30:K30" si="2">ROUND($F$21+10*LOG10(G29*1000000),2)</f>
        <v>-85.19</v>
      </c>
      <c r="H30" s="7">
        <f t="shared" si="2"/>
        <v>-82.18</v>
      </c>
      <c r="I30" s="7">
        <f t="shared" si="2"/>
        <v>-79.17</v>
      </c>
      <c r="J30" s="7">
        <f t="shared" si="2"/>
        <v>-76.16</v>
      </c>
      <c r="K30" s="7">
        <f t="shared" si="2"/>
        <v>-73.150000000000006</v>
      </c>
      <c r="L30" s="25" t="s">
        <v>4</v>
      </c>
    </row>
    <row r="31" spans="4:12" x14ac:dyDescent="0.3">
      <c r="D31" s="9" t="s">
        <v>36</v>
      </c>
      <c r="E31" s="4" t="s">
        <v>32</v>
      </c>
      <c r="F31" s="5">
        <v>9</v>
      </c>
      <c r="G31" s="5">
        <v>10</v>
      </c>
      <c r="H31" s="5">
        <v>11</v>
      </c>
      <c r="I31" s="5">
        <v>12</v>
      </c>
      <c r="J31" s="5">
        <v>13</v>
      </c>
      <c r="K31" s="5">
        <v>14</v>
      </c>
      <c r="L31" s="25" t="s">
        <v>7</v>
      </c>
    </row>
    <row r="33" spans="4:12" x14ac:dyDescent="0.3">
      <c r="D33" s="57" t="s">
        <v>33</v>
      </c>
      <c r="E33" s="58"/>
      <c r="F33" s="43" t="s">
        <v>2</v>
      </c>
      <c r="G33" s="43"/>
      <c r="H33" s="43"/>
      <c r="I33" s="43"/>
      <c r="J33" s="43"/>
      <c r="K33" s="43"/>
      <c r="L33" s="25" t="s">
        <v>3</v>
      </c>
    </row>
    <row r="34" spans="4:12" ht="15" customHeight="1" x14ac:dyDescent="0.3">
      <c r="D34" s="52" t="s">
        <v>39</v>
      </c>
      <c r="E34" s="55" t="s">
        <v>61</v>
      </c>
      <c r="F34" s="41">
        <f>'SNR required for 10% BLER'!E38</f>
        <v>7</v>
      </c>
      <c r="G34" s="41">
        <f>'SNR required for 10% BLER'!F38</f>
        <v>6.9</v>
      </c>
      <c r="H34" s="41">
        <f>'SNR required for 10% BLER'!G38</f>
        <v>6.9</v>
      </c>
      <c r="I34" s="41">
        <f>'SNR required for 10% BLER'!H38</f>
        <v>6.6</v>
      </c>
      <c r="J34" s="41">
        <f>'SNR required for 10% BLER'!I38</f>
        <v>6.6</v>
      </c>
      <c r="K34" s="41">
        <f>'SNR required for 10% BLER'!J38</f>
        <v>6.7</v>
      </c>
      <c r="L34" s="52" t="s">
        <v>7</v>
      </c>
    </row>
    <row r="35" spans="4:12" ht="15" customHeight="1" x14ac:dyDescent="0.3">
      <c r="D35" s="53"/>
      <c r="E35" s="56"/>
      <c r="F35" s="42"/>
      <c r="G35" s="42"/>
      <c r="H35" s="42"/>
      <c r="I35" s="42"/>
      <c r="J35" s="42"/>
      <c r="K35" s="42"/>
      <c r="L35" s="53"/>
    </row>
    <row r="36" spans="4:12" x14ac:dyDescent="0.3">
      <c r="D36" s="26" t="s">
        <v>40</v>
      </c>
      <c r="E36" s="4" t="s">
        <v>65</v>
      </c>
      <c r="F36" s="7">
        <f>ROUND(SUM(F$34,F$30,F$31),2)</f>
        <v>-72.2</v>
      </c>
      <c r="G36" s="7">
        <f t="shared" ref="G36:K36" si="3">ROUND(SUM(G$34,G$30,G$31),2)</f>
        <v>-68.290000000000006</v>
      </c>
      <c r="H36" s="7">
        <f t="shared" si="3"/>
        <v>-64.28</v>
      </c>
      <c r="I36" s="7">
        <f t="shared" si="3"/>
        <v>-60.57</v>
      </c>
      <c r="J36" s="7">
        <f t="shared" si="3"/>
        <v>-56.56</v>
      </c>
      <c r="K36" s="7">
        <f t="shared" si="3"/>
        <v>-52.45</v>
      </c>
      <c r="L36" s="25" t="s">
        <v>4</v>
      </c>
    </row>
    <row r="37" spans="4:12" x14ac:dyDescent="0.3">
      <c r="D37" s="26" t="s">
        <v>44</v>
      </c>
      <c r="E37" s="4" t="s">
        <v>37</v>
      </c>
      <c r="F37" s="38">
        <v>60</v>
      </c>
      <c r="G37" s="39"/>
      <c r="H37" s="39"/>
      <c r="I37" s="39"/>
      <c r="J37" s="39"/>
      <c r="K37" s="40"/>
      <c r="L37" s="25" t="s">
        <v>38</v>
      </c>
    </row>
    <row r="38" spans="4:12" ht="15" thickBot="1" x14ac:dyDescent="0.35">
      <c r="D38" s="26" t="s">
        <v>51</v>
      </c>
      <c r="E38" s="4" t="s">
        <v>66</v>
      </c>
      <c r="F38" s="16">
        <f>ROUND($F$14+$F$20-F$36,2)</f>
        <v>141.28</v>
      </c>
      <c r="G38" s="16">
        <f t="shared" ref="G38:K38" si="4">ROUND($F$14+$F$20-G$36,2)</f>
        <v>137.37</v>
      </c>
      <c r="H38" s="16">
        <f t="shared" si="4"/>
        <v>133.36000000000001</v>
      </c>
      <c r="I38" s="16">
        <f t="shared" si="4"/>
        <v>129.65</v>
      </c>
      <c r="J38" s="16">
        <f t="shared" si="4"/>
        <v>125.64</v>
      </c>
      <c r="K38" s="16">
        <f t="shared" si="4"/>
        <v>121.53</v>
      </c>
      <c r="L38" s="25" t="s">
        <v>7</v>
      </c>
    </row>
    <row r="39" spans="4:12" x14ac:dyDescent="0.3">
      <c r="D39" s="59" t="s">
        <v>52</v>
      </c>
      <c r="E39" s="13" t="s">
        <v>41</v>
      </c>
      <c r="F39" s="17">
        <f>ROUND(10^((F$38 - 32.4 - 20*LOG10($F$37))/21),0)</f>
        <v>3099</v>
      </c>
      <c r="G39" s="18">
        <f t="shared" ref="G39:K39" si="5">ROUND(10^((G$38 - 32.4 - 20*LOG10($F$37))/21),0)</f>
        <v>2019</v>
      </c>
      <c r="H39" s="18">
        <f t="shared" si="5"/>
        <v>1301</v>
      </c>
      <c r="I39" s="18">
        <f t="shared" si="5"/>
        <v>866</v>
      </c>
      <c r="J39" s="18">
        <f t="shared" si="5"/>
        <v>558</v>
      </c>
      <c r="K39" s="19">
        <f t="shared" si="5"/>
        <v>355</v>
      </c>
      <c r="L39" s="14" t="s">
        <v>42</v>
      </c>
    </row>
    <row r="40" spans="4:12" ht="15" thickBot="1" x14ac:dyDescent="0.35">
      <c r="D40" s="60"/>
      <c r="E40" s="13" t="s">
        <v>43</v>
      </c>
      <c r="F40" s="20">
        <f>ROUND(10^((F$38 - 22.4 - 21.3*LOG10($F$37))/35.3),0)</f>
        <v>197</v>
      </c>
      <c r="G40" s="21">
        <f t="shared" ref="G40:K40" si="6">ROUND(10^((G$38 - 22.4 - 21.3*LOG10($F$37))/35.3),0)</f>
        <v>153</v>
      </c>
      <c r="H40" s="21">
        <f t="shared" si="6"/>
        <v>118</v>
      </c>
      <c r="I40" s="21">
        <f t="shared" si="6"/>
        <v>92</v>
      </c>
      <c r="J40" s="21">
        <f t="shared" si="6"/>
        <v>71</v>
      </c>
      <c r="K40" s="22">
        <f t="shared" si="6"/>
        <v>54</v>
      </c>
      <c r="L40" s="15" t="s">
        <v>42</v>
      </c>
    </row>
  </sheetData>
  <mergeCells count="28">
    <mergeCell ref="L34:L35"/>
    <mergeCell ref="F26:K26"/>
    <mergeCell ref="D8:D9"/>
    <mergeCell ref="E8:E9"/>
    <mergeCell ref="D17:D18"/>
    <mergeCell ref="E17:E18"/>
    <mergeCell ref="F27:K27"/>
    <mergeCell ref="D33:E33"/>
    <mergeCell ref="F33:K33"/>
    <mergeCell ref="D39:D40"/>
    <mergeCell ref="D34:D35"/>
    <mergeCell ref="E34:E35"/>
    <mergeCell ref="F34:F35"/>
    <mergeCell ref="G34:G35"/>
    <mergeCell ref="D2:G2"/>
    <mergeCell ref="D3:G3"/>
    <mergeCell ref="D4:G4"/>
    <mergeCell ref="D5:G5"/>
    <mergeCell ref="F37:K37"/>
    <mergeCell ref="H34:H35"/>
    <mergeCell ref="I34:I35"/>
    <mergeCell ref="J34:J35"/>
    <mergeCell ref="K34:K35"/>
    <mergeCell ref="D7:E7"/>
    <mergeCell ref="D16:E16"/>
    <mergeCell ref="D23:E23"/>
    <mergeCell ref="F23:K23"/>
    <mergeCell ref="F25:K25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45479F-1C24-4685-99A0-FB5D0EF743AE}">
  <dimension ref="D2:L40"/>
  <sheetViews>
    <sheetView workbookViewId="0">
      <selection activeCell="F27" sqref="F27:K27"/>
    </sheetView>
  </sheetViews>
  <sheetFormatPr defaultRowHeight="14.4" x14ac:dyDescent="0.3"/>
  <cols>
    <col min="5" max="5" width="36.5546875" customWidth="1"/>
  </cols>
  <sheetData>
    <row r="2" spans="4:9" x14ac:dyDescent="0.3">
      <c r="D2" s="34" t="s">
        <v>45</v>
      </c>
      <c r="E2" s="34"/>
      <c r="F2" s="34"/>
      <c r="G2" s="34"/>
    </row>
    <row r="3" spans="4:9" x14ac:dyDescent="0.3">
      <c r="D3" s="35" t="s">
        <v>0</v>
      </c>
      <c r="E3" s="35"/>
      <c r="F3" s="35"/>
      <c r="G3" s="35"/>
    </row>
    <row r="4" spans="4:9" x14ac:dyDescent="0.3">
      <c r="D4" s="36" t="s">
        <v>53</v>
      </c>
      <c r="E4" s="36"/>
      <c r="F4" s="36"/>
      <c r="G4" s="36"/>
    </row>
    <row r="5" spans="4:9" x14ac:dyDescent="0.3">
      <c r="D5" s="37" t="s">
        <v>46</v>
      </c>
      <c r="E5" s="37"/>
      <c r="F5" s="37"/>
      <c r="G5" s="37"/>
    </row>
    <row r="7" spans="4:9" x14ac:dyDescent="0.3">
      <c r="D7" s="43" t="s">
        <v>54</v>
      </c>
      <c r="E7" s="43"/>
      <c r="F7" s="25" t="s">
        <v>2</v>
      </c>
      <c r="G7" s="25" t="s">
        <v>3</v>
      </c>
      <c r="H7" s="1"/>
    </row>
    <row r="8" spans="4:9" x14ac:dyDescent="0.3">
      <c r="D8" s="52" t="s">
        <v>5</v>
      </c>
      <c r="E8" s="55" t="s">
        <v>57</v>
      </c>
      <c r="F8" s="5">
        <v>256</v>
      </c>
      <c r="G8" s="25" t="s">
        <v>56</v>
      </c>
      <c r="H8" s="1"/>
    </row>
    <row r="9" spans="4:9" x14ac:dyDescent="0.3">
      <c r="D9" s="53"/>
      <c r="E9" s="56"/>
      <c r="F9" s="7">
        <f>ROUND(10*LOG10($F$8),2)</f>
        <v>24.08</v>
      </c>
      <c r="G9" s="25" t="s">
        <v>7</v>
      </c>
      <c r="H9" s="1"/>
    </row>
    <row r="10" spans="4:9" x14ac:dyDescent="0.3">
      <c r="D10" s="25" t="s">
        <v>6</v>
      </c>
      <c r="E10" s="6" t="s">
        <v>9</v>
      </c>
      <c r="F10" s="5">
        <v>5</v>
      </c>
      <c r="G10" s="25" t="s">
        <v>7</v>
      </c>
      <c r="H10" s="1"/>
    </row>
    <row r="11" spans="4:9" x14ac:dyDescent="0.3">
      <c r="D11" s="25" t="s">
        <v>8</v>
      </c>
      <c r="E11" s="6" t="s">
        <v>62</v>
      </c>
      <c r="F11" s="7">
        <f>ROUND($F$9+$F$10,2)</f>
        <v>29.08</v>
      </c>
      <c r="G11" s="25" t="s">
        <v>11</v>
      </c>
      <c r="H11" s="1"/>
    </row>
    <row r="12" spans="4:9" x14ac:dyDescent="0.3">
      <c r="D12" s="25" t="s">
        <v>10</v>
      </c>
      <c r="E12" s="6" t="s">
        <v>58</v>
      </c>
      <c r="F12" s="5">
        <v>-7.2</v>
      </c>
      <c r="G12" s="25" t="s">
        <v>4</v>
      </c>
      <c r="H12" s="1"/>
      <c r="I12" s="8"/>
    </row>
    <row r="13" spans="4:9" x14ac:dyDescent="0.3">
      <c r="D13" s="25" t="s">
        <v>12</v>
      </c>
      <c r="E13" s="6" t="s">
        <v>80</v>
      </c>
      <c r="F13" s="5">
        <v>6</v>
      </c>
      <c r="G13" s="25" t="s">
        <v>7</v>
      </c>
      <c r="H13" s="1"/>
    </row>
    <row r="14" spans="4:9" x14ac:dyDescent="0.3">
      <c r="D14" s="25" t="s">
        <v>13</v>
      </c>
      <c r="E14" s="6" t="s">
        <v>59</v>
      </c>
      <c r="F14" s="7">
        <f>ROUND($F$12-$F$13+$F$9+$F$10+$F$9,2)</f>
        <v>39.96</v>
      </c>
      <c r="G14" s="25" t="s">
        <v>4</v>
      </c>
      <c r="H14" s="1"/>
    </row>
    <row r="16" spans="4:9" x14ac:dyDescent="0.3">
      <c r="D16" s="44" t="s">
        <v>55</v>
      </c>
      <c r="E16" s="44"/>
      <c r="F16" s="25" t="s">
        <v>2</v>
      </c>
      <c r="G16" s="25" t="s">
        <v>3</v>
      </c>
    </row>
    <row r="17" spans="4:12" x14ac:dyDescent="0.3">
      <c r="D17" s="52" t="s">
        <v>14</v>
      </c>
      <c r="E17" s="55" t="s">
        <v>60</v>
      </c>
      <c r="F17" s="5">
        <v>32</v>
      </c>
      <c r="G17" s="25" t="s">
        <v>56</v>
      </c>
    </row>
    <row r="18" spans="4:12" x14ac:dyDescent="0.3">
      <c r="D18" s="53"/>
      <c r="E18" s="56"/>
      <c r="F18" s="7">
        <f>ROUND(10*LOG10($F$17),2)</f>
        <v>15.05</v>
      </c>
      <c r="G18" s="25" t="s">
        <v>7</v>
      </c>
    </row>
    <row r="19" spans="4:12" x14ac:dyDescent="0.3">
      <c r="D19" s="26" t="s">
        <v>16</v>
      </c>
      <c r="E19" s="4" t="s">
        <v>19</v>
      </c>
      <c r="F19" s="5">
        <v>5</v>
      </c>
      <c r="G19" s="25" t="s">
        <v>7</v>
      </c>
    </row>
    <row r="20" spans="4:12" x14ac:dyDescent="0.3">
      <c r="D20" s="26" t="s">
        <v>17</v>
      </c>
      <c r="E20" s="4" t="s">
        <v>63</v>
      </c>
      <c r="F20" s="7">
        <f>ROUND($F$18+$F$19,2)</f>
        <v>20.05</v>
      </c>
      <c r="G20" s="25" t="s">
        <v>11</v>
      </c>
    </row>
    <row r="21" spans="4:12" x14ac:dyDescent="0.3">
      <c r="D21" s="26" t="s">
        <v>18</v>
      </c>
      <c r="E21" s="4" t="s">
        <v>22</v>
      </c>
      <c r="F21" s="10">
        <v>-174</v>
      </c>
      <c r="G21" s="25" t="s">
        <v>23</v>
      </c>
    </row>
    <row r="22" spans="4:12" x14ac:dyDescent="0.3">
      <c r="D22" s="3"/>
      <c r="E22" s="1"/>
      <c r="F22" s="2"/>
      <c r="G22" s="2"/>
    </row>
    <row r="23" spans="4:12" x14ac:dyDescent="0.3">
      <c r="D23" s="44" t="s">
        <v>24</v>
      </c>
      <c r="E23" s="44"/>
      <c r="F23" s="43" t="s">
        <v>2</v>
      </c>
      <c r="G23" s="43"/>
      <c r="H23" s="43"/>
      <c r="I23" s="43"/>
      <c r="J23" s="43"/>
      <c r="K23" s="43"/>
      <c r="L23" s="26" t="s">
        <v>3</v>
      </c>
    </row>
    <row r="24" spans="4:12" x14ac:dyDescent="0.3">
      <c r="D24" s="26" t="s">
        <v>20</v>
      </c>
      <c r="E24" s="8" t="s">
        <v>25</v>
      </c>
      <c r="F24" s="11">
        <v>120</v>
      </c>
      <c r="G24" s="11">
        <v>240</v>
      </c>
      <c r="H24" s="11">
        <v>480</v>
      </c>
      <c r="I24" s="11">
        <v>960</v>
      </c>
      <c r="J24" s="11">
        <v>1920</v>
      </c>
      <c r="K24" s="11">
        <v>3840</v>
      </c>
      <c r="L24" s="26" t="s">
        <v>26</v>
      </c>
    </row>
    <row r="25" spans="4:12" x14ac:dyDescent="0.3">
      <c r="D25" s="26" t="s">
        <v>21</v>
      </c>
      <c r="E25" s="4" t="s">
        <v>47</v>
      </c>
      <c r="F25" s="45">
        <v>4096</v>
      </c>
      <c r="G25" s="46"/>
      <c r="H25" s="46"/>
      <c r="I25" s="46"/>
      <c r="J25" s="46"/>
      <c r="K25" s="47"/>
      <c r="L25" s="26" t="s">
        <v>56</v>
      </c>
    </row>
    <row r="26" spans="4:12" x14ac:dyDescent="0.3">
      <c r="D26" s="26" t="s">
        <v>27</v>
      </c>
      <c r="E26" s="4" t="s">
        <v>48</v>
      </c>
      <c r="F26" s="54">
        <v>12</v>
      </c>
      <c r="G26" s="54"/>
      <c r="H26" s="54"/>
      <c r="I26" s="54"/>
      <c r="J26" s="54"/>
      <c r="K26" s="54"/>
      <c r="L26" s="26" t="s">
        <v>56</v>
      </c>
    </row>
    <row r="27" spans="4:12" x14ac:dyDescent="0.3">
      <c r="D27" s="26" t="s">
        <v>30</v>
      </c>
      <c r="E27" s="4" t="s">
        <v>49</v>
      </c>
      <c r="F27" s="48">
        <f>264</f>
        <v>264</v>
      </c>
      <c r="G27" s="49"/>
      <c r="H27" s="49"/>
      <c r="I27" s="49"/>
      <c r="J27" s="49"/>
      <c r="K27" s="50"/>
      <c r="L27" s="26" t="s">
        <v>56</v>
      </c>
    </row>
    <row r="28" spans="4:12" x14ac:dyDescent="0.3">
      <c r="D28" s="26" t="s">
        <v>31</v>
      </c>
      <c r="E28" s="4" t="s">
        <v>50</v>
      </c>
      <c r="F28" s="12">
        <f>$F$26*$F$27</f>
        <v>3168</v>
      </c>
      <c r="G28" s="12">
        <f t="shared" ref="G28:K28" si="0">$F$26*$F$27</f>
        <v>3168</v>
      </c>
      <c r="H28" s="12">
        <f t="shared" si="0"/>
        <v>3168</v>
      </c>
      <c r="I28" s="12">
        <f t="shared" si="0"/>
        <v>3168</v>
      </c>
      <c r="J28" s="12">
        <f t="shared" si="0"/>
        <v>3168</v>
      </c>
      <c r="K28" s="12">
        <f t="shared" si="0"/>
        <v>3168</v>
      </c>
      <c r="L28" s="26" t="s">
        <v>56</v>
      </c>
    </row>
    <row r="29" spans="4:12" x14ac:dyDescent="0.3">
      <c r="D29" s="26" t="s">
        <v>34</v>
      </c>
      <c r="E29" s="4" t="s">
        <v>28</v>
      </c>
      <c r="F29" s="12">
        <f>F28*F24/1000</f>
        <v>380.16</v>
      </c>
      <c r="G29" s="12">
        <f t="shared" ref="G29:K29" si="1">G28*G24/1000</f>
        <v>760.32</v>
      </c>
      <c r="H29" s="12">
        <f t="shared" si="1"/>
        <v>1520.64</v>
      </c>
      <c r="I29" s="12">
        <f t="shared" si="1"/>
        <v>3041.28</v>
      </c>
      <c r="J29" s="12">
        <f t="shared" si="1"/>
        <v>6082.56</v>
      </c>
      <c r="K29" s="12">
        <f t="shared" si="1"/>
        <v>12165.12</v>
      </c>
      <c r="L29" s="26" t="s">
        <v>29</v>
      </c>
    </row>
    <row r="30" spans="4:12" x14ac:dyDescent="0.3">
      <c r="D30" s="26" t="s">
        <v>35</v>
      </c>
      <c r="E30" s="4" t="s">
        <v>64</v>
      </c>
      <c r="F30" s="7">
        <f>ROUND($F$21+10*LOG10(F29*1000000),2)</f>
        <v>-88.2</v>
      </c>
      <c r="G30" s="7">
        <f t="shared" ref="G30:K30" si="2">ROUND($F$21+10*LOG10(G29*1000000),2)</f>
        <v>-85.19</v>
      </c>
      <c r="H30" s="7">
        <f t="shared" si="2"/>
        <v>-82.18</v>
      </c>
      <c r="I30" s="7">
        <f t="shared" si="2"/>
        <v>-79.17</v>
      </c>
      <c r="J30" s="7">
        <f t="shared" si="2"/>
        <v>-76.16</v>
      </c>
      <c r="K30" s="7">
        <f t="shared" si="2"/>
        <v>-73.150000000000006</v>
      </c>
      <c r="L30" s="25" t="s">
        <v>4</v>
      </c>
    </row>
    <row r="31" spans="4:12" x14ac:dyDescent="0.3">
      <c r="D31" s="9" t="s">
        <v>36</v>
      </c>
      <c r="E31" s="4" t="s">
        <v>32</v>
      </c>
      <c r="F31" s="5">
        <v>9</v>
      </c>
      <c r="G31" s="5">
        <v>10</v>
      </c>
      <c r="H31" s="5">
        <v>11</v>
      </c>
      <c r="I31" s="5">
        <v>12</v>
      </c>
      <c r="J31" s="5">
        <v>13</v>
      </c>
      <c r="K31" s="5">
        <v>14</v>
      </c>
      <c r="L31" s="25" t="s">
        <v>7</v>
      </c>
    </row>
    <row r="33" spans="4:12" x14ac:dyDescent="0.3">
      <c r="D33" s="57" t="s">
        <v>33</v>
      </c>
      <c r="E33" s="58"/>
      <c r="F33" s="43" t="s">
        <v>2</v>
      </c>
      <c r="G33" s="43"/>
      <c r="H33" s="43"/>
      <c r="I33" s="43"/>
      <c r="J33" s="43"/>
      <c r="K33" s="43"/>
      <c r="L33" s="25" t="s">
        <v>3</v>
      </c>
    </row>
    <row r="34" spans="4:12" x14ac:dyDescent="0.3">
      <c r="D34" s="52" t="s">
        <v>39</v>
      </c>
      <c r="E34" s="55" t="s">
        <v>61</v>
      </c>
      <c r="F34" s="41">
        <f>'SNR required for 10% BLER'!E18</f>
        <v>6.9</v>
      </c>
      <c r="G34" s="41">
        <f>'SNR required for 10% BLER'!F18</f>
        <v>6.9</v>
      </c>
      <c r="H34" s="41">
        <f>'SNR required for 10% BLER'!G18</f>
        <v>6.8</v>
      </c>
      <c r="I34" s="41">
        <f>'SNR required for 10% BLER'!H18</f>
        <v>6.8</v>
      </c>
      <c r="J34" s="41">
        <f>'SNR required for 10% BLER'!I18</f>
        <v>6.8</v>
      </c>
      <c r="K34" s="41">
        <f>'SNR required for 10% BLER'!J18</f>
        <v>6.9</v>
      </c>
      <c r="L34" s="52" t="s">
        <v>7</v>
      </c>
    </row>
    <row r="35" spans="4:12" x14ac:dyDescent="0.3">
      <c r="D35" s="53"/>
      <c r="E35" s="56"/>
      <c r="F35" s="42"/>
      <c r="G35" s="42"/>
      <c r="H35" s="42"/>
      <c r="I35" s="42"/>
      <c r="J35" s="42"/>
      <c r="K35" s="42"/>
      <c r="L35" s="53"/>
    </row>
    <row r="36" spans="4:12" x14ac:dyDescent="0.3">
      <c r="D36" s="26" t="s">
        <v>40</v>
      </c>
      <c r="E36" s="4" t="s">
        <v>65</v>
      </c>
      <c r="F36" s="7">
        <f>ROUND(SUM(F$34,F$30,F$31),2)</f>
        <v>-72.3</v>
      </c>
      <c r="G36" s="7">
        <f t="shared" ref="G36:K36" si="3">ROUND(SUM(G$34,G$30,G$31),2)</f>
        <v>-68.290000000000006</v>
      </c>
      <c r="H36" s="7">
        <f t="shared" si="3"/>
        <v>-64.38</v>
      </c>
      <c r="I36" s="7">
        <f t="shared" si="3"/>
        <v>-60.37</v>
      </c>
      <c r="J36" s="7">
        <f t="shared" si="3"/>
        <v>-56.36</v>
      </c>
      <c r="K36" s="7">
        <f t="shared" si="3"/>
        <v>-52.25</v>
      </c>
      <c r="L36" s="25" t="s">
        <v>4</v>
      </c>
    </row>
    <row r="37" spans="4:12" x14ac:dyDescent="0.3">
      <c r="D37" s="26" t="s">
        <v>44</v>
      </c>
      <c r="E37" s="4" t="s">
        <v>37</v>
      </c>
      <c r="F37" s="38">
        <v>60</v>
      </c>
      <c r="G37" s="39"/>
      <c r="H37" s="39"/>
      <c r="I37" s="39"/>
      <c r="J37" s="39"/>
      <c r="K37" s="40"/>
      <c r="L37" s="25" t="s">
        <v>38</v>
      </c>
    </row>
    <row r="38" spans="4:12" ht="15" thickBot="1" x14ac:dyDescent="0.35">
      <c r="D38" s="26" t="s">
        <v>51</v>
      </c>
      <c r="E38" s="4" t="s">
        <v>66</v>
      </c>
      <c r="F38" s="16">
        <f>ROUND($F$14+$F$20-F$36,2)</f>
        <v>132.31</v>
      </c>
      <c r="G38" s="16">
        <f t="shared" ref="G38:K38" si="4">ROUND($F$14+$F$20-G$36,2)</f>
        <v>128.30000000000001</v>
      </c>
      <c r="H38" s="16">
        <f t="shared" si="4"/>
        <v>124.39</v>
      </c>
      <c r="I38" s="16">
        <f t="shared" si="4"/>
        <v>120.38</v>
      </c>
      <c r="J38" s="16">
        <f t="shared" si="4"/>
        <v>116.37</v>
      </c>
      <c r="K38" s="16">
        <f t="shared" si="4"/>
        <v>112.26</v>
      </c>
      <c r="L38" s="25" t="s">
        <v>7</v>
      </c>
    </row>
    <row r="39" spans="4:12" x14ac:dyDescent="0.3">
      <c r="D39" s="59" t="s">
        <v>52</v>
      </c>
      <c r="E39" s="13" t="s">
        <v>41</v>
      </c>
      <c r="F39" s="17">
        <f>ROUND(10^((F$38 - 32.4 - 20*LOG10($F$37))/21),0)</f>
        <v>1159</v>
      </c>
      <c r="G39" s="18">
        <f t="shared" ref="G39:K39" si="5">ROUND(10^((G$38 - 32.4 - 20*LOG10($F$37))/21),0)</f>
        <v>747</v>
      </c>
      <c r="H39" s="18">
        <f t="shared" si="5"/>
        <v>486</v>
      </c>
      <c r="I39" s="18">
        <f t="shared" si="5"/>
        <v>313</v>
      </c>
      <c r="J39" s="18">
        <f t="shared" si="5"/>
        <v>202</v>
      </c>
      <c r="K39" s="19">
        <f t="shared" si="5"/>
        <v>129</v>
      </c>
      <c r="L39" s="14" t="s">
        <v>42</v>
      </c>
    </row>
    <row r="40" spans="4:12" ht="15" thickBot="1" x14ac:dyDescent="0.35">
      <c r="D40" s="60"/>
      <c r="E40" s="13" t="s">
        <v>43</v>
      </c>
      <c r="F40" s="20">
        <f>ROUND(10^((F$38 - 22.4 - 21.3*LOG10($F$37))/35.3),0)</f>
        <v>110</v>
      </c>
      <c r="G40" s="21">
        <f t="shared" ref="G40:K40" si="6">ROUND(10^((G$38 - 22.4 - 21.3*LOG10($F$37))/35.3),0)</f>
        <v>85</v>
      </c>
      <c r="H40" s="21">
        <f t="shared" si="6"/>
        <v>66</v>
      </c>
      <c r="I40" s="21">
        <f t="shared" si="6"/>
        <v>50</v>
      </c>
      <c r="J40" s="21">
        <f t="shared" si="6"/>
        <v>39</v>
      </c>
      <c r="K40" s="22">
        <f t="shared" si="6"/>
        <v>30</v>
      </c>
      <c r="L40" s="15" t="s">
        <v>42</v>
      </c>
    </row>
  </sheetData>
  <mergeCells count="28">
    <mergeCell ref="D39:D40"/>
    <mergeCell ref="D34:D35"/>
    <mergeCell ref="E34:E35"/>
    <mergeCell ref="F34:F35"/>
    <mergeCell ref="G34:G35"/>
    <mergeCell ref="F27:K27"/>
    <mergeCell ref="J34:J35"/>
    <mergeCell ref="K34:K35"/>
    <mergeCell ref="L34:L35"/>
    <mergeCell ref="F37:K37"/>
    <mergeCell ref="H34:H35"/>
    <mergeCell ref="I34:I35"/>
    <mergeCell ref="D2:G2"/>
    <mergeCell ref="D3:G3"/>
    <mergeCell ref="D4:G4"/>
    <mergeCell ref="D5:G5"/>
    <mergeCell ref="D33:E33"/>
    <mergeCell ref="F33:K33"/>
    <mergeCell ref="D7:E7"/>
    <mergeCell ref="D8:D9"/>
    <mergeCell ref="E8:E9"/>
    <mergeCell ref="D16:E16"/>
    <mergeCell ref="D17:D18"/>
    <mergeCell ref="E17:E18"/>
    <mergeCell ref="D23:E23"/>
    <mergeCell ref="F23:K23"/>
    <mergeCell ref="F25:K25"/>
    <mergeCell ref="F26:K26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32E06A-534D-4D35-8E51-0FF8D21063CB}">
  <dimension ref="D2:L40"/>
  <sheetViews>
    <sheetView workbookViewId="0">
      <selection activeCell="N22" sqref="N22"/>
    </sheetView>
  </sheetViews>
  <sheetFormatPr defaultRowHeight="14.4" x14ac:dyDescent="0.3"/>
  <cols>
    <col min="5" max="5" width="36.5546875" customWidth="1"/>
  </cols>
  <sheetData>
    <row r="2" spans="4:9" x14ac:dyDescent="0.3">
      <c r="D2" s="34" t="s">
        <v>45</v>
      </c>
      <c r="E2" s="34"/>
      <c r="F2" s="34"/>
      <c r="G2" s="34"/>
    </row>
    <row r="3" spans="4:9" x14ac:dyDescent="0.3">
      <c r="D3" s="35" t="s">
        <v>0</v>
      </c>
      <c r="E3" s="35"/>
      <c r="F3" s="35"/>
      <c r="G3" s="35"/>
    </row>
    <row r="4" spans="4:9" x14ac:dyDescent="0.3">
      <c r="D4" s="36" t="s">
        <v>53</v>
      </c>
      <c r="E4" s="36"/>
      <c r="F4" s="36"/>
      <c r="G4" s="36"/>
    </row>
    <row r="5" spans="4:9" x14ac:dyDescent="0.3">
      <c r="D5" s="37" t="s">
        <v>46</v>
      </c>
      <c r="E5" s="37"/>
      <c r="F5" s="37"/>
      <c r="G5" s="37"/>
    </row>
    <row r="7" spans="4:9" x14ac:dyDescent="0.3">
      <c r="D7" s="43" t="s">
        <v>1</v>
      </c>
      <c r="E7" s="43"/>
      <c r="F7" s="25" t="s">
        <v>2</v>
      </c>
      <c r="G7" s="25" t="s">
        <v>3</v>
      </c>
      <c r="H7" s="1"/>
    </row>
    <row r="8" spans="4:9" x14ac:dyDescent="0.3">
      <c r="D8" s="52" t="s">
        <v>5</v>
      </c>
      <c r="E8" s="55" t="s">
        <v>57</v>
      </c>
      <c r="F8" s="5">
        <v>32</v>
      </c>
      <c r="G8" s="25" t="s">
        <v>56</v>
      </c>
      <c r="H8" s="1"/>
    </row>
    <row r="9" spans="4:9" x14ac:dyDescent="0.3">
      <c r="D9" s="53"/>
      <c r="E9" s="56"/>
      <c r="F9" s="7">
        <f>ROUND(10*LOG10($F$8),2)</f>
        <v>15.05</v>
      </c>
      <c r="G9" s="25" t="s">
        <v>7</v>
      </c>
      <c r="H9" s="1"/>
    </row>
    <row r="10" spans="4:9" x14ac:dyDescent="0.3">
      <c r="D10" s="25" t="s">
        <v>6</v>
      </c>
      <c r="E10" s="6" t="s">
        <v>9</v>
      </c>
      <c r="F10" s="5">
        <v>5</v>
      </c>
      <c r="G10" s="25" t="s">
        <v>7</v>
      </c>
      <c r="H10" s="1"/>
    </row>
    <row r="11" spans="4:9" x14ac:dyDescent="0.3">
      <c r="D11" s="25" t="s">
        <v>8</v>
      </c>
      <c r="E11" s="6" t="s">
        <v>81</v>
      </c>
      <c r="F11" s="7">
        <f>ROUND($F$9+$F$10,2)</f>
        <v>20.05</v>
      </c>
      <c r="G11" s="25" t="s">
        <v>11</v>
      </c>
      <c r="H11" s="1"/>
      <c r="I11" s="8" t="s">
        <v>92</v>
      </c>
    </row>
    <row r="12" spans="4:9" x14ac:dyDescent="0.3">
      <c r="D12" s="25" t="s">
        <v>10</v>
      </c>
      <c r="E12" s="6" t="s">
        <v>58</v>
      </c>
      <c r="F12" s="5">
        <v>8.9</v>
      </c>
      <c r="G12" s="25" t="s">
        <v>4</v>
      </c>
      <c r="H12" s="1"/>
      <c r="I12" t="s">
        <v>93</v>
      </c>
    </row>
    <row r="13" spans="4:9" x14ac:dyDescent="0.3">
      <c r="D13" s="25" t="s">
        <v>12</v>
      </c>
      <c r="E13" s="6" t="s">
        <v>80</v>
      </c>
      <c r="F13" s="5">
        <v>6</v>
      </c>
      <c r="G13" s="25" t="s">
        <v>7</v>
      </c>
      <c r="H13" s="1"/>
    </row>
    <row r="14" spans="4:9" x14ac:dyDescent="0.3">
      <c r="D14" s="25" t="s">
        <v>13</v>
      </c>
      <c r="E14" s="6" t="s">
        <v>59</v>
      </c>
      <c r="F14" s="7">
        <f>ROUND($F$12-$F$13+$F$9+$F$10+$F$9,2)</f>
        <v>38</v>
      </c>
      <c r="G14" s="25" t="s">
        <v>4</v>
      </c>
      <c r="H14" s="1"/>
    </row>
    <row r="16" spans="4:9" x14ac:dyDescent="0.3">
      <c r="D16" s="44" t="s">
        <v>15</v>
      </c>
      <c r="E16" s="44"/>
      <c r="F16" s="25" t="s">
        <v>2</v>
      </c>
      <c r="G16" s="25" t="s">
        <v>3</v>
      </c>
    </row>
    <row r="17" spans="4:12" x14ac:dyDescent="0.3">
      <c r="D17" s="52" t="s">
        <v>14</v>
      </c>
      <c r="E17" s="55" t="s">
        <v>60</v>
      </c>
      <c r="F17" s="5">
        <v>256</v>
      </c>
      <c r="G17" s="25" t="s">
        <v>56</v>
      </c>
    </row>
    <row r="18" spans="4:12" x14ac:dyDescent="0.3">
      <c r="D18" s="53"/>
      <c r="E18" s="56"/>
      <c r="F18" s="7">
        <f>ROUND(10*LOG10($F$17),2)</f>
        <v>24.08</v>
      </c>
      <c r="G18" s="25" t="s">
        <v>7</v>
      </c>
    </row>
    <row r="19" spans="4:12" x14ac:dyDescent="0.3">
      <c r="D19" s="26" t="s">
        <v>16</v>
      </c>
      <c r="E19" s="4" t="s">
        <v>19</v>
      </c>
      <c r="F19" s="5">
        <v>5</v>
      </c>
      <c r="G19" s="25" t="s">
        <v>7</v>
      </c>
    </row>
    <row r="20" spans="4:12" x14ac:dyDescent="0.3">
      <c r="D20" s="26" t="s">
        <v>17</v>
      </c>
      <c r="E20" s="4" t="s">
        <v>63</v>
      </c>
      <c r="F20" s="7">
        <f>ROUND($F$18+$F$19,2)</f>
        <v>29.08</v>
      </c>
      <c r="G20" s="25" t="s">
        <v>11</v>
      </c>
    </row>
    <row r="21" spans="4:12" x14ac:dyDescent="0.3">
      <c r="D21" s="26" t="s">
        <v>18</v>
      </c>
      <c r="E21" s="4" t="s">
        <v>22</v>
      </c>
      <c r="F21" s="10">
        <v>-174</v>
      </c>
      <c r="G21" s="25" t="s">
        <v>23</v>
      </c>
    </row>
    <row r="22" spans="4:12" x14ac:dyDescent="0.3">
      <c r="D22" s="3"/>
      <c r="E22" s="1"/>
      <c r="F22" s="2"/>
      <c r="G22" s="2"/>
    </row>
    <row r="23" spans="4:12" x14ac:dyDescent="0.3">
      <c r="D23" s="44" t="s">
        <v>24</v>
      </c>
      <c r="E23" s="44"/>
      <c r="F23" s="43" t="s">
        <v>2</v>
      </c>
      <c r="G23" s="43"/>
      <c r="H23" s="43"/>
      <c r="I23" s="43"/>
      <c r="J23" s="43"/>
      <c r="K23" s="43"/>
      <c r="L23" s="26" t="s">
        <v>3</v>
      </c>
    </row>
    <row r="24" spans="4:12" x14ac:dyDescent="0.3">
      <c r="D24" s="26" t="s">
        <v>20</v>
      </c>
      <c r="E24" s="8" t="s">
        <v>25</v>
      </c>
      <c r="F24" s="11">
        <v>120</v>
      </c>
      <c r="G24" s="11">
        <v>240</v>
      </c>
      <c r="H24" s="11">
        <v>480</v>
      </c>
      <c r="I24" s="11">
        <v>960</v>
      </c>
      <c r="J24" s="11">
        <v>1920</v>
      </c>
      <c r="K24" s="11">
        <v>3840</v>
      </c>
      <c r="L24" s="26" t="s">
        <v>26</v>
      </c>
    </row>
    <row r="25" spans="4:12" x14ac:dyDescent="0.3">
      <c r="D25" s="26" t="s">
        <v>21</v>
      </c>
      <c r="E25" s="4" t="s">
        <v>47</v>
      </c>
      <c r="F25" s="45">
        <v>4096</v>
      </c>
      <c r="G25" s="46"/>
      <c r="H25" s="46"/>
      <c r="I25" s="46"/>
      <c r="J25" s="46"/>
      <c r="K25" s="47"/>
      <c r="L25" s="26" t="s">
        <v>56</v>
      </c>
    </row>
    <row r="26" spans="4:12" x14ac:dyDescent="0.3">
      <c r="D26" s="26" t="s">
        <v>27</v>
      </c>
      <c r="E26" s="4" t="s">
        <v>48</v>
      </c>
      <c r="F26" s="54">
        <v>12</v>
      </c>
      <c r="G26" s="54"/>
      <c r="H26" s="54"/>
      <c r="I26" s="54"/>
      <c r="J26" s="54"/>
      <c r="K26" s="54"/>
      <c r="L26" s="26" t="s">
        <v>56</v>
      </c>
    </row>
    <row r="27" spans="4:12" x14ac:dyDescent="0.3">
      <c r="D27" s="26" t="s">
        <v>30</v>
      </c>
      <c r="E27" s="4" t="s">
        <v>49</v>
      </c>
      <c r="F27" s="48">
        <f>264</f>
        <v>264</v>
      </c>
      <c r="G27" s="49"/>
      <c r="H27" s="49"/>
      <c r="I27" s="49"/>
      <c r="J27" s="49"/>
      <c r="K27" s="50"/>
      <c r="L27" s="26" t="s">
        <v>56</v>
      </c>
    </row>
    <row r="28" spans="4:12" x14ac:dyDescent="0.3">
      <c r="D28" s="26" t="s">
        <v>31</v>
      </c>
      <c r="E28" s="4" t="s">
        <v>50</v>
      </c>
      <c r="F28" s="12">
        <f>$F$26*$F$27</f>
        <v>3168</v>
      </c>
      <c r="G28" s="12">
        <f t="shared" ref="G28:K28" si="0">$F$26*$F$27</f>
        <v>3168</v>
      </c>
      <c r="H28" s="12">
        <f t="shared" si="0"/>
        <v>3168</v>
      </c>
      <c r="I28" s="12">
        <f t="shared" si="0"/>
        <v>3168</v>
      </c>
      <c r="J28" s="12">
        <f t="shared" si="0"/>
        <v>3168</v>
      </c>
      <c r="K28" s="12">
        <f t="shared" si="0"/>
        <v>3168</v>
      </c>
      <c r="L28" s="26" t="s">
        <v>56</v>
      </c>
    </row>
    <row r="29" spans="4:12" x14ac:dyDescent="0.3">
      <c r="D29" s="26" t="s">
        <v>34</v>
      </c>
      <c r="E29" s="4" t="s">
        <v>28</v>
      </c>
      <c r="F29" s="12">
        <f>F28*F24/1000</f>
        <v>380.16</v>
      </c>
      <c r="G29" s="12">
        <f t="shared" ref="G29:K29" si="1">G28*G24/1000</f>
        <v>760.32</v>
      </c>
      <c r="H29" s="12">
        <f t="shared" si="1"/>
        <v>1520.64</v>
      </c>
      <c r="I29" s="12">
        <f t="shared" si="1"/>
        <v>3041.28</v>
      </c>
      <c r="J29" s="12">
        <f t="shared" si="1"/>
        <v>6082.56</v>
      </c>
      <c r="K29" s="12">
        <f t="shared" si="1"/>
        <v>12165.12</v>
      </c>
      <c r="L29" s="26" t="s">
        <v>29</v>
      </c>
    </row>
    <row r="30" spans="4:12" x14ac:dyDescent="0.3">
      <c r="D30" s="26" t="s">
        <v>35</v>
      </c>
      <c r="E30" s="4" t="s">
        <v>64</v>
      </c>
      <c r="F30" s="7">
        <f>ROUND($F$21+10*LOG10(F29*1000000),2)</f>
        <v>-88.2</v>
      </c>
      <c r="G30" s="7">
        <f t="shared" ref="G30:K30" si="2">ROUND($F$21+10*LOG10(G29*1000000),2)</f>
        <v>-85.19</v>
      </c>
      <c r="H30" s="7">
        <f t="shared" si="2"/>
        <v>-82.18</v>
      </c>
      <c r="I30" s="7">
        <f t="shared" si="2"/>
        <v>-79.17</v>
      </c>
      <c r="J30" s="7">
        <f t="shared" si="2"/>
        <v>-76.16</v>
      </c>
      <c r="K30" s="7">
        <f t="shared" si="2"/>
        <v>-73.150000000000006</v>
      </c>
      <c r="L30" s="25" t="s">
        <v>4</v>
      </c>
    </row>
    <row r="31" spans="4:12" x14ac:dyDescent="0.3">
      <c r="D31" s="9" t="s">
        <v>36</v>
      </c>
      <c r="E31" s="4" t="s">
        <v>32</v>
      </c>
      <c r="F31" s="5">
        <v>9</v>
      </c>
      <c r="G31" s="5">
        <v>10</v>
      </c>
      <c r="H31" s="5">
        <v>11</v>
      </c>
      <c r="I31" s="5">
        <v>12</v>
      </c>
      <c r="J31" s="5">
        <v>13</v>
      </c>
      <c r="K31" s="5">
        <v>14</v>
      </c>
      <c r="L31" s="25" t="s">
        <v>7</v>
      </c>
    </row>
    <row r="33" spans="4:12" x14ac:dyDescent="0.3">
      <c r="D33" s="57" t="s">
        <v>33</v>
      </c>
      <c r="E33" s="58"/>
      <c r="F33" s="43" t="s">
        <v>2</v>
      </c>
      <c r="G33" s="43"/>
      <c r="H33" s="43"/>
      <c r="I33" s="43"/>
      <c r="J33" s="43"/>
      <c r="K33" s="43"/>
      <c r="L33" s="25" t="s">
        <v>3</v>
      </c>
    </row>
    <row r="34" spans="4:12" x14ac:dyDescent="0.3">
      <c r="D34" s="52" t="s">
        <v>39</v>
      </c>
      <c r="E34" s="55" t="s">
        <v>61</v>
      </c>
      <c r="F34" s="41">
        <f>'SNR required for 10% BLER'!E18</f>
        <v>6.9</v>
      </c>
      <c r="G34" s="41">
        <f>'SNR required for 10% BLER'!F18</f>
        <v>6.9</v>
      </c>
      <c r="H34" s="41">
        <f>'SNR required for 10% BLER'!G18</f>
        <v>6.8</v>
      </c>
      <c r="I34" s="41">
        <f>'SNR required for 10% BLER'!H18</f>
        <v>6.8</v>
      </c>
      <c r="J34" s="41">
        <f>'SNR required for 10% BLER'!I18</f>
        <v>6.8</v>
      </c>
      <c r="K34" s="41">
        <f>'SNR required for 10% BLER'!J18</f>
        <v>6.9</v>
      </c>
      <c r="L34" s="52" t="s">
        <v>7</v>
      </c>
    </row>
    <row r="35" spans="4:12" x14ac:dyDescent="0.3">
      <c r="D35" s="53"/>
      <c r="E35" s="56"/>
      <c r="F35" s="42"/>
      <c r="G35" s="42"/>
      <c r="H35" s="42"/>
      <c r="I35" s="42"/>
      <c r="J35" s="42"/>
      <c r="K35" s="42"/>
      <c r="L35" s="53"/>
    </row>
    <row r="36" spans="4:12" x14ac:dyDescent="0.3">
      <c r="D36" s="26" t="s">
        <v>40</v>
      </c>
      <c r="E36" s="4" t="s">
        <v>65</v>
      </c>
      <c r="F36" s="7">
        <f>ROUND(SUM(F$34,F$30,F$31),2)</f>
        <v>-72.3</v>
      </c>
      <c r="G36" s="7">
        <f t="shared" ref="G36:K36" si="3">ROUND(SUM(G$34,G$30,G$31),2)</f>
        <v>-68.290000000000006</v>
      </c>
      <c r="H36" s="7">
        <f t="shared" si="3"/>
        <v>-64.38</v>
      </c>
      <c r="I36" s="7">
        <f t="shared" si="3"/>
        <v>-60.37</v>
      </c>
      <c r="J36" s="7">
        <f t="shared" si="3"/>
        <v>-56.36</v>
      </c>
      <c r="K36" s="7">
        <f t="shared" si="3"/>
        <v>-52.25</v>
      </c>
      <c r="L36" s="25" t="s">
        <v>4</v>
      </c>
    </row>
    <row r="37" spans="4:12" x14ac:dyDescent="0.3">
      <c r="D37" s="26" t="s">
        <v>44</v>
      </c>
      <c r="E37" s="4" t="s">
        <v>37</v>
      </c>
      <c r="F37" s="38">
        <v>60</v>
      </c>
      <c r="G37" s="39"/>
      <c r="H37" s="39"/>
      <c r="I37" s="39"/>
      <c r="J37" s="39"/>
      <c r="K37" s="40"/>
      <c r="L37" s="25" t="s">
        <v>38</v>
      </c>
    </row>
    <row r="38" spans="4:12" ht="15" thickBot="1" x14ac:dyDescent="0.35">
      <c r="D38" s="26" t="s">
        <v>51</v>
      </c>
      <c r="E38" s="4" t="s">
        <v>66</v>
      </c>
      <c r="F38" s="16">
        <f>ROUND($F$14+$F$20-F$36,2)</f>
        <v>139.38</v>
      </c>
      <c r="G38" s="16">
        <f t="shared" ref="G38:K38" si="4">ROUND($F$14+$F$20-G$36,2)</f>
        <v>135.37</v>
      </c>
      <c r="H38" s="16">
        <f t="shared" si="4"/>
        <v>131.46</v>
      </c>
      <c r="I38" s="16">
        <f t="shared" si="4"/>
        <v>127.45</v>
      </c>
      <c r="J38" s="16">
        <f t="shared" si="4"/>
        <v>123.44</v>
      </c>
      <c r="K38" s="16">
        <f t="shared" si="4"/>
        <v>119.33</v>
      </c>
      <c r="L38" s="25" t="s">
        <v>7</v>
      </c>
    </row>
    <row r="39" spans="4:12" x14ac:dyDescent="0.3">
      <c r="D39" s="59" t="s">
        <v>52</v>
      </c>
      <c r="E39" s="13" t="s">
        <v>41</v>
      </c>
      <c r="F39" s="17">
        <f>ROUND(10^((F$38 - 32.4 - 20*LOG10($F$37))/21),0)</f>
        <v>2517</v>
      </c>
      <c r="G39" s="18">
        <f t="shared" ref="G39:K39" si="5">ROUND(10^((G$38 - 32.4 - 20*LOG10($F$37))/21),0)</f>
        <v>1621</v>
      </c>
      <c r="H39" s="18">
        <f t="shared" si="5"/>
        <v>1056</v>
      </c>
      <c r="I39" s="18">
        <f t="shared" si="5"/>
        <v>680</v>
      </c>
      <c r="J39" s="18">
        <f t="shared" si="5"/>
        <v>438</v>
      </c>
      <c r="K39" s="19">
        <f t="shared" si="5"/>
        <v>279</v>
      </c>
      <c r="L39" s="14" t="s">
        <v>42</v>
      </c>
    </row>
    <row r="40" spans="4:12" ht="15" thickBot="1" x14ac:dyDescent="0.35">
      <c r="D40" s="60"/>
      <c r="E40" s="13" t="s">
        <v>43</v>
      </c>
      <c r="F40" s="20">
        <f>ROUND(10^((F$38 - 22.4 - 21.3*LOG10($F$37))/35.3),0)</f>
        <v>174</v>
      </c>
      <c r="G40" s="21">
        <f t="shared" ref="G40:K40" si="6">ROUND(10^((G$38 - 22.4 - 21.3*LOG10($F$37))/35.3),0)</f>
        <v>134</v>
      </c>
      <c r="H40" s="21">
        <f t="shared" si="6"/>
        <v>104</v>
      </c>
      <c r="I40" s="21">
        <f t="shared" si="6"/>
        <v>80</v>
      </c>
      <c r="J40" s="21">
        <f t="shared" si="6"/>
        <v>62</v>
      </c>
      <c r="K40" s="22">
        <f t="shared" si="6"/>
        <v>47</v>
      </c>
      <c r="L40" s="15" t="s">
        <v>42</v>
      </c>
    </row>
  </sheetData>
  <mergeCells count="28">
    <mergeCell ref="D39:D40"/>
    <mergeCell ref="D34:D35"/>
    <mergeCell ref="E34:E35"/>
    <mergeCell ref="F34:F35"/>
    <mergeCell ref="G34:G35"/>
    <mergeCell ref="F27:K27"/>
    <mergeCell ref="J34:J35"/>
    <mergeCell ref="K34:K35"/>
    <mergeCell ref="L34:L35"/>
    <mergeCell ref="F37:K37"/>
    <mergeCell ref="H34:H35"/>
    <mergeCell ref="I34:I35"/>
    <mergeCell ref="D2:G2"/>
    <mergeCell ref="D3:G3"/>
    <mergeCell ref="D4:G4"/>
    <mergeCell ref="D5:G5"/>
    <mergeCell ref="D33:E33"/>
    <mergeCell ref="F33:K33"/>
    <mergeCell ref="D7:E7"/>
    <mergeCell ref="D8:D9"/>
    <mergeCell ref="E8:E9"/>
    <mergeCell ref="D16:E16"/>
    <mergeCell ref="D17:D18"/>
    <mergeCell ref="E17:E18"/>
    <mergeCell ref="D23:E23"/>
    <mergeCell ref="F23:K23"/>
    <mergeCell ref="F25:K25"/>
    <mergeCell ref="F26:K26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28A2EA-0BCD-49B6-BD8E-3768428F2B8F}">
  <dimension ref="D2:L40"/>
  <sheetViews>
    <sheetView topLeftCell="A7" workbookViewId="0">
      <selection activeCell="I18" sqref="I18"/>
    </sheetView>
  </sheetViews>
  <sheetFormatPr defaultRowHeight="14.4" x14ac:dyDescent="0.3"/>
  <cols>
    <col min="5" max="5" width="36.44140625" customWidth="1"/>
  </cols>
  <sheetData>
    <row r="2" spans="4:9" x14ac:dyDescent="0.3">
      <c r="D2" s="34" t="s">
        <v>45</v>
      </c>
      <c r="E2" s="34"/>
      <c r="F2" s="34"/>
      <c r="G2" s="34"/>
    </row>
    <row r="3" spans="4:9" x14ac:dyDescent="0.3">
      <c r="D3" s="35" t="s">
        <v>0</v>
      </c>
      <c r="E3" s="35"/>
      <c r="F3" s="35"/>
      <c r="G3" s="35"/>
    </row>
    <row r="4" spans="4:9" x14ac:dyDescent="0.3">
      <c r="D4" s="36" t="s">
        <v>53</v>
      </c>
      <c r="E4" s="36"/>
      <c r="F4" s="36"/>
      <c r="G4" s="36"/>
    </row>
    <row r="5" spans="4:9" x14ac:dyDescent="0.3">
      <c r="D5" s="37" t="s">
        <v>46</v>
      </c>
      <c r="E5" s="37"/>
      <c r="F5" s="37"/>
      <c r="G5" s="37"/>
    </row>
    <row r="7" spans="4:9" x14ac:dyDescent="0.3">
      <c r="D7" s="43" t="s">
        <v>54</v>
      </c>
      <c r="E7" s="43"/>
      <c r="F7" s="25" t="s">
        <v>2</v>
      </c>
      <c r="G7" s="25" t="s">
        <v>3</v>
      </c>
      <c r="H7" s="1"/>
    </row>
    <row r="8" spans="4:9" ht="15" customHeight="1" x14ac:dyDescent="0.3">
      <c r="D8" s="52" t="s">
        <v>5</v>
      </c>
      <c r="E8" s="55" t="s">
        <v>57</v>
      </c>
      <c r="F8" s="5">
        <v>256</v>
      </c>
      <c r="G8" s="25" t="s">
        <v>56</v>
      </c>
      <c r="H8" s="1"/>
    </row>
    <row r="9" spans="4:9" x14ac:dyDescent="0.3">
      <c r="D9" s="53"/>
      <c r="E9" s="56"/>
      <c r="F9" s="7">
        <f>ROUND(10*LOG10($F$8),2)</f>
        <v>24.08</v>
      </c>
      <c r="G9" s="25" t="s">
        <v>7</v>
      </c>
      <c r="H9" s="1"/>
    </row>
    <row r="10" spans="4:9" x14ac:dyDescent="0.3">
      <c r="D10" s="25" t="s">
        <v>6</v>
      </c>
      <c r="E10" s="6" t="s">
        <v>9</v>
      </c>
      <c r="F10" s="5">
        <v>5</v>
      </c>
      <c r="G10" s="25" t="s">
        <v>7</v>
      </c>
      <c r="H10" s="1"/>
    </row>
    <row r="11" spans="4:9" x14ac:dyDescent="0.3">
      <c r="D11" s="25" t="s">
        <v>8</v>
      </c>
      <c r="E11" s="6" t="s">
        <v>62</v>
      </c>
      <c r="F11" s="7">
        <f>ROUND($F$9+$F$10,2)</f>
        <v>29.08</v>
      </c>
      <c r="G11" s="25" t="s">
        <v>11</v>
      </c>
      <c r="H11" s="1"/>
      <c r="I11" s="8" t="s">
        <v>92</v>
      </c>
    </row>
    <row r="12" spans="4:9" x14ac:dyDescent="0.3">
      <c r="D12" s="25" t="s">
        <v>10</v>
      </c>
      <c r="E12" s="6" t="s">
        <v>58</v>
      </c>
      <c r="F12" s="5">
        <v>10.9</v>
      </c>
      <c r="G12" s="25" t="s">
        <v>4</v>
      </c>
      <c r="H12" s="1"/>
      <c r="I12" t="s">
        <v>67</v>
      </c>
    </row>
    <row r="13" spans="4:9" x14ac:dyDescent="0.3">
      <c r="D13" s="25" t="s">
        <v>12</v>
      </c>
      <c r="E13" s="6" t="s">
        <v>80</v>
      </c>
      <c r="F13" s="5">
        <v>6</v>
      </c>
      <c r="G13" s="25" t="s">
        <v>7</v>
      </c>
      <c r="H13" s="1"/>
    </row>
    <row r="14" spans="4:9" x14ac:dyDescent="0.3">
      <c r="D14" s="25" t="s">
        <v>13</v>
      </c>
      <c r="E14" s="6" t="s">
        <v>59</v>
      </c>
      <c r="F14" s="7">
        <f>ROUND($F$12-$F$13+$F$9+$F$10+$F$9,2)</f>
        <v>58.06</v>
      </c>
      <c r="G14" s="25" t="s">
        <v>4</v>
      </c>
      <c r="H14" s="1" t="s">
        <v>82</v>
      </c>
    </row>
    <row r="16" spans="4:9" x14ac:dyDescent="0.3">
      <c r="D16" s="44" t="s">
        <v>55</v>
      </c>
      <c r="E16" s="44"/>
      <c r="F16" s="25" t="s">
        <v>2</v>
      </c>
      <c r="G16" s="25" t="s">
        <v>3</v>
      </c>
    </row>
    <row r="17" spans="4:12" ht="15" customHeight="1" x14ac:dyDescent="0.3">
      <c r="D17" s="52" t="s">
        <v>14</v>
      </c>
      <c r="E17" s="55" t="s">
        <v>60</v>
      </c>
      <c r="F17" s="5">
        <v>32</v>
      </c>
      <c r="G17" s="25" t="s">
        <v>56</v>
      </c>
    </row>
    <row r="18" spans="4:12" x14ac:dyDescent="0.3">
      <c r="D18" s="53"/>
      <c r="E18" s="56"/>
      <c r="F18" s="7">
        <f>ROUND(10*LOG10($F$17),2)</f>
        <v>15.05</v>
      </c>
      <c r="G18" s="25" t="s">
        <v>7</v>
      </c>
    </row>
    <row r="19" spans="4:12" x14ac:dyDescent="0.3">
      <c r="D19" s="26" t="s">
        <v>16</v>
      </c>
      <c r="E19" s="4" t="s">
        <v>19</v>
      </c>
      <c r="F19" s="5">
        <v>5</v>
      </c>
      <c r="G19" s="25" t="s">
        <v>7</v>
      </c>
    </row>
    <row r="20" spans="4:12" x14ac:dyDescent="0.3">
      <c r="D20" s="26" t="s">
        <v>17</v>
      </c>
      <c r="E20" s="4" t="s">
        <v>63</v>
      </c>
      <c r="F20" s="7">
        <f>ROUND($F$18+$F$19,2)</f>
        <v>20.05</v>
      </c>
      <c r="G20" s="25" t="s">
        <v>11</v>
      </c>
    </row>
    <row r="21" spans="4:12" x14ac:dyDescent="0.3">
      <c r="D21" s="26" t="s">
        <v>18</v>
      </c>
      <c r="E21" s="4" t="s">
        <v>22</v>
      </c>
      <c r="F21" s="10">
        <v>-174</v>
      </c>
      <c r="G21" s="25" t="s">
        <v>23</v>
      </c>
    </row>
    <row r="22" spans="4:12" x14ac:dyDescent="0.3">
      <c r="D22" s="3"/>
      <c r="E22" s="1"/>
      <c r="F22" s="2"/>
      <c r="G22" s="2"/>
    </row>
    <row r="23" spans="4:12" x14ac:dyDescent="0.3">
      <c r="D23" s="44" t="s">
        <v>24</v>
      </c>
      <c r="E23" s="44"/>
      <c r="F23" s="43" t="s">
        <v>2</v>
      </c>
      <c r="G23" s="43"/>
      <c r="H23" s="43"/>
      <c r="I23" s="43"/>
      <c r="J23" s="43"/>
      <c r="K23" s="43"/>
      <c r="L23" s="26" t="s">
        <v>3</v>
      </c>
    </row>
    <row r="24" spans="4:12" x14ac:dyDescent="0.3">
      <c r="D24" s="26" t="s">
        <v>20</v>
      </c>
      <c r="E24" s="8" t="s">
        <v>25</v>
      </c>
      <c r="F24" s="11">
        <v>120</v>
      </c>
      <c r="G24" s="11">
        <v>240</v>
      </c>
      <c r="H24" s="11">
        <v>480</v>
      </c>
      <c r="I24" s="11">
        <v>960</v>
      </c>
      <c r="J24" s="11">
        <v>1920</v>
      </c>
      <c r="K24" s="11">
        <v>3840</v>
      </c>
      <c r="L24" s="26" t="s">
        <v>26</v>
      </c>
    </row>
    <row r="25" spans="4:12" x14ac:dyDescent="0.3">
      <c r="D25" s="26" t="s">
        <v>21</v>
      </c>
      <c r="E25" s="4" t="s">
        <v>47</v>
      </c>
      <c r="F25" s="45">
        <v>4096</v>
      </c>
      <c r="G25" s="46"/>
      <c r="H25" s="46"/>
      <c r="I25" s="46"/>
      <c r="J25" s="46"/>
      <c r="K25" s="47"/>
      <c r="L25" s="26" t="s">
        <v>56</v>
      </c>
    </row>
    <row r="26" spans="4:12" x14ac:dyDescent="0.3">
      <c r="D26" s="26" t="s">
        <v>27</v>
      </c>
      <c r="E26" s="4" t="s">
        <v>48</v>
      </c>
      <c r="F26" s="54">
        <v>12</v>
      </c>
      <c r="G26" s="54"/>
      <c r="H26" s="54"/>
      <c r="I26" s="54"/>
      <c r="J26" s="54"/>
      <c r="K26" s="54"/>
      <c r="L26" s="26" t="s">
        <v>56</v>
      </c>
    </row>
    <row r="27" spans="4:12" x14ac:dyDescent="0.3">
      <c r="D27" s="26" t="s">
        <v>30</v>
      </c>
      <c r="E27" s="4" t="s">
        <v>49</v>
      </c>
      <c r="F27" s="48">
        <f>264</f>
        <v>264</v>
      </c>
      <c r="G27" s="49"/>
      <c r="H27" s="49"/>
      <c r="I27" s="49"/>
      <c r="J27" s="49"/>
      <c r="K27" s="50"/>
      <c r="L27" s="26" t="s">
        <v>56</v>
      </c>
    </row>
    <row r="28" spans="4:12" x14ac:dyDescent="0.3">
      <c r="D28" s="26" t="s">
        <v>31</v>
      </c>
      <c r="E28" s="4" t="s">
        <v>50</v>
      </c>
      <c r="F28" s="12">
        <f>$F$26*$F$27</f>
        <v>3168</v>
      </c>
      <c r="G28" s="12">
        <f t="shared" ref="G28:K28" si="0">$F$26*$F$27</f>
        <v>3168</v>
      </c>
      <c r="H28" s="12">
        <f t="shared" si="0"/>
        <v>3168</v>
      </c>
      <c r="I28" s="12">
        <f t="shared" si="0"/>
        <v>3168</v>
      </c>
      <c r="J28" s="12">
        <f t="shared" si="0"/>
        <v>3168</v>
      </c>
      <c r="K28" s="12">
        <f t="shared" si="0"/>
        <v>3168</v>
      </c>
      <c r="L28" s="26" t="s">
        <v>56</v>
      </c>
    </row>
    <row r="29" spans="4:12" x14ac:dyDescent="0.3">
      <c r="D29" s="26" t="s">
        <v>34</v>
      </c>
      <c r="E29" s="4" t="s">
        <v>28</v>
      </c>
      <c r="F29" s="12">
        <f>F28*F24/1000</f>
        <v>380.16</v>
      </c>
      <c r="G29" s="12">
        <f t="shared" ref="G29:K29" si="1">G28*G24/1000</f>
        <v>760.32</v>
      </c>
      <c r="H29" s="12">
        <f t="shared" si="1"/>
        <v>1520.64</v>
      </c>
      <c r="I29" s="12">
        <f t="shared" si="1"/>
        <v>3041.28</v>
      </c>
      <c r="J29" s="12">
        <f t="shared" si="1"/>
        <v>6082.56</v>
      </c>
      <c r="K29" s="12">
        <f t="shared" si="1"/>
        <v>12165.12</v>
      </c>
      <c r="L29" s="26" t="s">
        <v>29</v>
      </c>
    </row>
    <row r="30" spans="4:12" x14ac:dyDescent="0.3">
      <c r="D30" s="26" t="s">
        <v>35</v>
      </c>
      <c r="E30" s="4" t="s">
        <v>64</v>
      </c>
      <c r="F30" s="7">
        <f>ROUND($F$21+10*LOG10(F29*1000000),2)</f>
        <v>-88.2</v>
      </c>
      <c r="G30" s="7">
        <f t="shared" ref="G30:K30" si="2">ROUND($F$21+10*LOG10(G29*1000000),2)</f>
        <v>-85.19</v>
      </c>
      <c r="H30" s="7">
        <f t="shared" si="2"/>
        <v>-82.18</v>
      </c>
      <c r="I30" s="7">
        <f t="shared" si="2"/>
        <v>-79.17</v>
      </c>
      <c r="J30" s="7">
        <f t="shared" si="2"/>
        <v>-76.16</v>
      </c>
      <c r="K30" s="7">
        <f t="shared" si="2"/>
        <v>-73.150000000000006</v>
      </c>
      <c r="L30" s="25" t="s">
        <v>4</v>
      </c>
    </row>
    <row r="31" spans="4:12" x14ac:dyDescent="0.3">
      <c r="D31" s="9" t="s">
        <v>36</v>
      </c>
      <c r="E31" s="4" t="s">
        <v>32</v>
      </c>
      <c r="F31" s="5">
        <v>9</v>
      </c>
      <c r="G31" s="5">
        <v>10</v>
      </c>
      <c r="H31" s="5">
        <v>11</v>
      </c>
      <c r="I31" s="5">
        <v>12</v>
      </c>
      <c r="J31" s="5">
        <v>13</v>
      </c>
      <c r="K31" s="5">
        <v>14</v>
      </c>
      <c r="L31" s="25" t="s">
        <v>7</v>
      </c>
    </row>
    <row r="33" spans="4:12" x14ac:dyDescent="0.3">
      <c r="D33" s="57" t="s">
        <v>33</v>
      </c>
      <c r="E33" s="58"/>
      <c r="F33" s="43" t="s">
        <v>2</v>
      </c>
      <c r="G33" s="43"/>
      <c r="H33" s="43"/>
      <c r="I33" s="43"/>
      <c r="J33" s="43"/>
      <c r="K33" s="43"/>
      <c r="L33" s="25" t="s">
        <v>3</v>
      </c>
    </row>
    <row r="34" spans="4:12" ht="15" customHeight="1" x14ac:dyDescent="0.3">
      <c r="D34" s="52" t="s">
        <v>39</v>
      </c>
      <c r="E34" s="55" t="s">
        <v>61</v>
      </c>
      <c r="F34" s="41">
        <f>'SNR required for 10% BLER'!E38</f>
        <v>7</v>
      </c>
      <c r="G34" s="41">
        <f>'SNR required for 10% BLER'!F38</f>
        <v>6.9</v>
      </c>
      <c r="H34" s="41">
        <f>'SNR required for 10% BLER'!G38</f>
        <v>6.9</v>
      </c>
      <c r="I34" s="41">
        <f>'SNR required for 10% BLER'!H38</f>
        <v>6.6</v>
      </c>
      <c r="J34" s="41">
        <f>'SNR required for 10% BLER'!I38</f>
        <v>6.6</v>
      </c>
      <c r="K34" s="41">
        <f>'SNR required for 10% BLER'!J38</f>
        <v>6.7</v>
      </c>
      <c r="L34" s="52" t="s">
        <v>7</v>
      </c>
    </row>
    <row r="35" spans="4:12" ht="15" customHeight="1" x14ac:dyDescent="0.3">
      <c r="D35" s="53"/>
      <c r="E35" s="56"/>
      <c r="F35" s="42"/>
      <c r="G35" s="42"/>
      <c r="H35" s="42"/>
      <c r="I35" s="42"/>
      <c r="J35" s="42"/>
      <c r="K35" s="42"/>
      <c r="L35" s="53"/>
    </row>
    <row r="36" spans="4:12" x14ac:dyDescent="0.3">
      <c r="D36" s="26" t="s">
        <v>40</v>
      </c>
      <c r="E36" s="4" t="s">
        <v>65</v>
      </c>
      <c r="F36" s="7">
        <f>ROUND(SUM(F$34,F$30,F$31),2)</f>
        <v>-72.2</v>
      </c>
      <c r="G36" s="7">
        <f t="shared" ref="G36:K36" si="3">ROUND(SUM(G$34,G$30,G$31),2)</f>
        <v>-68.290000000000006</v>
      </c>
      <c r="H36" s="7">
        <f t="shared" si="3"/>
        <v>-64.28</v>
      </c>
      <c r="I36" s="7">
        <f t="shared" si="3"/>
        <v>-60.57</v>
      </c>
      <c r="J36" s="7">
        <f t="shared" si="3"/>
        <v>-56.56</v>
      </c>
      <c r="K36" s="7">
        <f t="shared" si="3"/>
        <v>-52.45</v>
      </c>
      <c r="L36" s="25" t="s">
        <v>4</v>
      </c>
    </row>
    <row r="37" spans="4:12" x14ac:dyDescent="0.3">
      <c r="D37" s="26" t="s">
        <v>44</v>
      </c>
      <c r="E37" s="4" t="s">
        <v>37</v>
      </c>
      <c r="F37" s="38">
        <v>60</v>
      </c>
      <c r="G37" s="39"/>
      <c r="H37" s="39"/>
      <c r="I37" s="39"/>
      <c r="J37" s="39"/>
      <c r="K37" s="40"/>
      <c r="L37" s="25" t="s">
        <v>38</v>
      </c>
    </row>
    <row r="38" spans="4:12" ht="15" thickBot="1" x14ac:dyDescent="0.35">
      <c r="D38" s="26" t="s">
        <v>51</v>
      </c>
      <c r="E38" s="4" t="s">
        <v>66</v>
      </c>
      <c r="F38" s="16">
        <f>ROUND($F$14+$F$20-F$36,2)</f>
        <v>150.31</v>
      </c>
      <c r="G38" s="16">
        <f t="shared" ref="G38:K38" si="4">ROUND($F$14+$F$20-G$36,2)</f>
        <v>146.4</v>
      </c>
      <c r="H38" s="16">
        <f t="shared" si="4"/>
        <v>142.38999999999999</v>
      </c>
      <c r="I38" s="16">
        <f t="shared" si="4"/>
        <v>138.68</v>
      </c>
      <c r="J38" s="16">
        <f t="shared" si="4"/>
        <v>134.66999999999999</v>
      </c>
      <c r="K38" s="16">
        <f t="shared" si="4"/>
        <v>130.56</v>
      </c>
      <c r="L38" s="25" t="s">
        <v>7</v>
      </c>
    </row>
    <row r="39" spans="4:12" x14ac:dyDescent="0.3">
      <c r="D39" s="59" t="s">
        <v>52</v>
      </c>
      <c r="E39" s="13" t="s">
        <v>41</v>
      </c>
      <c r="F39" s="17">
        <f>ROUND(10^((F$38 - 32.4 - 20*LOG10($F$37))/21),0)</f>
        <v>8342</v>
      </c>
      <c r="G39" s="18">
        <f t="shared" ref="G39:K39" si="5">ROUND(10^((G$38 - 32.4 - 20*LOG10($F$37))/21),0)</f>
        <v>5434</v>
      </c>
      <c r="H39" s="18">
        <f t="shared" si="5"/>
        <v>3501</v>
      </c>
      <c r="I39" s="18">
        <f t="shared" si="5"/>
        <v>2331</v>
      </c>
      <c r="J39" s="18">
        <f t="shared" si="5"/>
        <v>1501</v>
      </c>
      <c r="K39" s="19">
        <f t="shared" si="5"/>
        <v>957</v>
      </c>
      <c r="L39" s="14" t="s">
        <v>42</v>
      </c>
    </row>
    <row r="40" spans="4:12" ht="15" thickBot="1" x14ac:dyDescent="0.35">
      <c r="D40" s="60"/>
      <c r="E40" s="13" t="s">
        <v>43</v>
      </c>
      <c r="F40" s="20">
        <f>ROUND(10^((F$38 - 22.4 - 21.3*LOG10($F$37))/35.3),0)</f>
        <v>355</v>
      </c>
      <c r="G40" s="21">
        <f t="shared" ref="G40:K40" si="6">ROUND(10^((G$38 - 22.4 - 21.3*LOG10($F$37))/35.3),0)</f>
        <v>275</v>
      </c>
      <c r="H40" s="21">
        <f t="shared" si="6"/>
        <v>212</v>
      </c>
      <c r="I40" s="21">
        <f t="shared" si="6"/>
        <v>166</v>
      </c>
      <c r="J40" s="21">
        <f t="shared" si="6"/>
        <v>128</v>
      </c>
      <c r="K40" s="22">
        <f t="shared" si="6"/>
        <v>98</v>
      </c>
      <c r="L40" s="15" t="s">
        <v>42</v>
      </c>
    </row>
  </sheetData>
  <mergeCells count="28">
    <mergeCell ref="L34:L35"/>
    <mergeCell ref="F26:K26"/>
    <mergeCell ref="D8:D9"/>
    <mergeCell ref="E8:E9"/>
    <mergeCell ref="D17:D18"/>
    <mergeCell ref="E17:E18"/>
    <mergeCell ref="F27:K27"/>
    <mergeCell ref="D33:E33"/>
    <mergeCell ref="F33:K33"/>
    <mergeCell ref="D39:D40"/>
    <mergeCell ref="D34:D35"/>
    <mergeCell ref="E34:E35"/>
    <mergeCell ref="F34:F35"/>
    <mergeCell ref="G34:G35"/>
    <mergeCell ref="D2:G2"/>
    <mergeCell ref="D3:G3"/>
    <mergeCell ref="D4:G4"/>
    <mergeCell ref="D5:G5"/>
    <mergeCell ref="F37:K37"/>
    <mergeCell ref="H34:H35"/>
    <mergeCell ref="I34:I35"/>
    <mergeCell ref="J34:J35"/>
    <mergeCell ref="K34:K35"/>
    <mergeCell ref="D7:E7"/>
    <mergeCell ref="D16:E16"/>
    <mergeCell ref="D23:E23"/>
    <mergeCell ref="F23:K23"/>
    <mergeCell ref="F25:K25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A740A5-7F01-415C-9ABE-996316ABA877}">
  <dimension ref="D2:L40"/>
  <sheetViews>
    <sheetView topLeftCell="A7" workbookViewId="0">
      <selection activeCell="F27" sqref="F27:K27"/>
    </sheetView>
  </sheetViews>
  <sheetFormatPr defaultRowHeight="14.4" x14ac:dyDescent="0.3"/>
  <cols>
    <col min="5" max="5" width="36.88671875" customWidth="1"/>
  </cols>
  <sheetData>
    <row r="2" spans="4:9" x14ac:dyDescent="0.3">
      <c r="D2" s="34" t="s">
        <v>45</v>
      </c>
      <c r="E2" s="34"/>
      <c r="F2" s="34"/>
      <c r="G2" s="34"/>
    </row>
    <row r="3" spans="4:9" x14ac:dyDescent="0.3">
      <c r="D3" s="35" t="s">
        <v>0</v>
      </c>
      <c r="E3" s="35"/>
      <c r="F3" s="35"/>
      <c r="G3" s="35"/>
    </row>
    <row r="4" spans="4:9" x14ac:dyDescent="0.3">
      <c r="D4" s="36" t="s">
        <v>53</v>
      </c>
      <c r="E4" s="36"/>
      <c r="F4" s="36"/>
      <c r="G4" s="36"/>
    </row>
    <row r="5" spans="4:9" x14ac:dyDescent="0.3">
      <c r="D5" s="37" t="s">
        <v>46</v>
      </c>
      <c r="E5" s="37"/>
      <c r="F5" s="37"/>
      <c r="G5" s="37"/>
    </row>
    <row r="7" spans="4:9" x14ac:dyDescent="0.3">
      <c r="D7" s="43" t="s">
        <v>1</v>
      </c>
      <c r="E7" s="43"/>
      <c r="F7" s="25" t="s">
        <v>2</v>
      </c>
      <c r="G7" s="25" t="s">
        <v>3</v>
      </c>
      <c r="H7" s="1"/>
    </row>
    <row r="8" spans="4:9" ht="15" customHeight="1" x14ac:dyDescent="0.3">
      <c r="D8" s="52" t="s">
        <v>5</v>
      </c>
      <c r="E8" s="55" t="s">
        <v>57</v>
      </c>
      <c r="F8" s="5">
        <v>32</v>
      </c>
      <c r="G8" s="25" t="s">
        <v>56</v>
      </c>
      <c r="H8" s="1"/>
    </row>
    <row r="9" spans="4:9" x14ac:dyDescent="0.3">
      <c r="D9" s="53"/>
      <c r="E9" s="56"/>
      <c r="F9" s="7">
        <f>ROUND(10*LOG10($F$8),2)</f>
        <v>15.05</v>
      </c>
      <c r="G9" s="25" t="s">
        <v>7</v>
      </c>
      <c r="H9" s="1"/>
    </row>
    <row r="10" spans="4:9" x14ac:dyDescent="0.3">
      <c r="D10" s="25" t="s">
        <v>6</v>
      </c>
      <c r="E10" s="6" t="s">
        <v>9</v>
      </c>
      <c r="F10" s="5">
        <v>5</v>
      </c>
      <c r="G10" s="25" t="s">
        <v>7</v>
      </c>
      <c r="H10" s="1"/>
    </row>
    <row r="11" spans="4:9" x14ac:dyDescent="0.3">
      <c r="D11" s="25" t="s">
        <v>8</v>
      </c>
      <c r="E11" s="6" t="s">
        <v>62</v>
      </c>
      <c r="F11" s="7">
        <f>ROUND($F$9+$F$10,2)</f>
        <v>20.05</v>
      </c>
      <c r="G11" s="25" t="s">
        <v>11</v>
      </c>
      <c r="H11" s="1"/>
      <c r="I11" s="8" t="s">
        <v>92</v>
      </c>
    </row>
    <row r="12" spans="4:9" x14ac:dyDescent="0.3">
      <c r="D12" s="25" t="s">
        <v>10</v>
      </c>
      <c r="E12" s="6" t="s">
        <v>58</v>
      </c>
      <c r="F12" s="5">
        <v>10.9</v>
      </c>
      <c r="G12" s="25" t="s">
        <v>4</v>
      </c>
      <c r="H12" s="1"/>
      <c r="I12" t="s">
        <v>67</v>
      </c>
    </row>
    <row r="13" spans="4:9" x14ac:dyDescent="0.3">
      <c r="D13" s="25" t="s">
        <v>12</v>
      </c>
      <c r="E13" s="6" t="s">
        <v>80</v>
      </c>
      <c r="F13" s="5">
        <v>6</v>
      </c>
      <c r="G13" s="25" t="s">
        <v>7</v>
      </c>
      <c r="H13" s="1"/>
    </row>
    <row r="14" spans="4:9" x14ac:dyDescent="0.3">
      <c r="D14" s="25" t="s">
        <v>13</v>
      </c>
      <c r="E14" s="6" t="s">
        <v>59</v>
      </c>
      <c r="F14" s="7">
        <f>ROUND($F$12-$F$13+$F$9+$F$10+$F$9,2)</f>
        <v>40</v>
      </c>
      <c r="G14" s="25" t="s">
        <v>4</v>
      </c>
      <c r="H14" s="1"/>
    </row>
    <row r="16" spans="4:9" x14ac:dyDescent="0.3">
      <c r="D16" s="44" t="s">
        <v>15</v>
      </c>
      <c r="E16" s="44"/>
      <c r="F16" s="25" t="s">
        <v>2</v>
      </c>
      <c r="G16" s="25" t="s">
        <v>3</v>
      </c>
    </row>
    <row r="17" spans="4:12" ht="15" customHeight="1" x14ac:dyDescent="0.3">
      <c r="D17" s="52" t="s">
        <v>14</v>
      </c>
      <c r="E17" s="55" t="s">
        <v>60</v>
      </c>
      <c r="F17" s="5">
        <v>256</v>
      </c>
      <c r="G17" s="25" t="s">
        <v>56</v>
      </c>
    </row>
    <row r="18" spans="4:12" x14ac:dyDescent="0.3">
      <c r="D18" s="53"/>
      <c r="E18" s="56"/>
      <c r="F18" s="7">
        <f>ROUND(10*LOG10($F$17),2)</f>
        <v>24.08</v>
      </c>
      <c r="G18" s="25" t="s">
        <v>7</v>
      </c>
    </row>
    <row r="19" spans="4:12" x14ac:dyDescent="0.3">
      <c r="D19" s="26" t="s">
        <v>16</v>
      </c>
      <c r="E19" s="4" t="s">
        <v>19</v>
      </c>
      <c r="F19" s="5">
        <v>5</v>
      </c>
      <c r="G19" s="25" t="s">
        <v>7</v>
      </c>
    </row>
    <row r="20" spans="4:12" x14ac:dyDescent="0.3">
      <c r="D20" s="26" t="s">
        <v>17</v>
      </c>
      <c r="E20" s="4" t="s">
        <v>63</v>
      </c>
      <c r="F20" s="7">
        <f>ROUND($F$18+$F$19,2)</f>
        <v>29.08</v>
      </c>
      <c r="G20" s="25" t="s">
        <v>11</v>
      </c>
    </row>
    <row r="21" spans="4:12" x14ac:dyDescent="0.3">
      <c r="D21" s="26" t="s">
        <v>18</v>
      </c>
      <c r="E21" s="4" t="s">
        <v>22</v>
      </c>
      <c r="F21" s="10">
        <v>-174</v>
      </c>
      <c r="G21" s="25" t="s">
        <v>23</v>
      </c>
    </row>
    <row r="22" spans="4:12" x14ac:dyDescent="0.3">
      <c r="D22" s="3"/>
      <c r="E22" s="1"/>
      <c r="F22" s="2"/>
      <c r="G22" s="2"/>
    </row>
    <row r="23" spans="4:12" x14ac:dyDescent="0.3">
      <c r="D23" s="44" t="s">
        <v>24</v>
      </c>
      <c r="E23" s="44"/>
      <c r="F23" s="43" t="s">
        <v>2</v>
      </c>
      <c r="G23" s="43"/>
      <c r="H23" s="43"/>
      <c r="I23" s="43"/>
      <c r="J23" s="43"/>
      <c r="K23" s="43"/>
      <c r="L23" s="26" t="s">
        <v>3</v>
      </c>
    </row>
    <row r="24" spans="4:12" x14ac:dyDescent="0.3">
      <c r="D24" s="26" t="s">
        <v>20</v>
      </c>
      <c r="E24" s="8" t="s">
        <v>25</v>
      </c>
      <c r="F24" s="11">
        <v>120</v>
      </c>
      <c r="G24" s="11">
        <v>240</v>
      </c>
      <c r="H24" s="11">
        <v>480</v>
      </c>
      <c r="I24" s="11">
        <v>960</v>
      </c>
      <c r="J24" s="11">
        <v>1920</v>
      </c>
      <c r="K24" s="11">
        <v>3840</v>
      </c>
      <c r="L24" s="26" t="s">
        <v>26</v>
      </c>
    </row>
    <row r="25" spans="4:12" x14ac:dyDescent="0.3">
      <c r="D25" s="26" t="s">
        <v>21</v>
      </c>
      <c r="E25" s="4" t="s">
        <v>47</v>
      </c>
      <c r="F25" s="45">
        <v>4096</v>
      </c>
      <c r="G25" s="46"/>
      <c r="H25" s="46"/>
      <c r="I25" s="46"/>
      <c r="J25" s="46"/>
      <c r="K25" s="47"/>
      <c r="L25" s="26" t="s">
        <v>56</v>
      </c>
    </row>
    <row r="26" spans="4:12" x14ac:dyDescent="0.3">
      <c r="D26" s="26" t="s">
        <v>27</v>
      </c>
      <c r="E26" s="4" t="s">
        <v>48</v>
      </c>
      <c r="F26" s="54">
        <v>12</v>
      </c>
      <c r="G26" s="54"/>
      <c r="H26" s="54"/>
      <c r="I26" s="54"/>
      <c r="J26" s="54"/>
      <c r="K26" s="54"/>
      <c r="L26" s="26" t="s">
        <v>56</v>
      </c>
    </row>
    <row r="27" spans="4:12" x14ac:dyDescent="0.3">
      <c r="D27" s="26" t="s">
        <v>30</v>
      </c>
      <c r="E27" s="4" t="s">
        <v>49</v>
      </c>
      <c r="F27" s="48">
        <f>264</f>
        <v>264</v>
      </c>
      <c r="G27" s="49"/>
      <c r="H27" s="49"/>
      <c r="I27" s="49"/>
      <c r="J27" s="49"/>
      <c r="K27" s="50"/>
      <c r="L27" s="26" t="s">
        <v>56</v>
      </c>
    </row>
    <row r="28" spans="4:12" x14ac:dyDescent="0.3">
      <c r="D28" s="26" t="s">
        <v>31</v>
      </c>
      <c r="E28" s="4" t="s">
        <v>50</v>
      </c>
      <c r="F28" s="12">
        <f>$F$26*$F$27</f>
        <v>3168</v>
      </c>
      <c r="G28" s="12">
        <f t="shared" ref="G28:K28" si="0">$F$26*$F$27</f>
        <v>3168</v>
      </c>
      <c r="H28" s="12">
        <f t="shared" si="0"/>
        <v>3168</v>
      </c>
      <c r="I28" s="12">
        <f t="shared" si="0"/>
        <v>3168</v>
      </c>
      <c r="J28" s="12">
        <f t="shared" si="0"/>
        <v>3168</v>
      </c>
      <c r="K28" s="12">
        <f t="shared" si="0"/>
        <v>3168</v>
      </c>
      <c r="L28" s="26" t="s">
        <v>56</v>
      </c>
    </row>
    <row r="29" spans="4:12" x14ac:dyDescent="0.3">
      <c r="D29" s="26" t="s">
        <v>34</v>
      </c>
      <c r="E29" s="4" t="s">
        <v>28</v>
      </c>
      <c r="F29" s="12">
        <f>F28*F24/1000</f>
        <v>380.16</v>
      </c>
      <c r="G29" s="12">
        <f t="shared" ref="G29:K29" si="1">G28*G24/1000</f>
        <v>760.32</v>
      </c>
      <c r="H29" s="12">
        <f t="shared" si="1"/>
        <v>1520.64</v>
      </c>
      <c r="I29" s="12">
        <f t="shared" si="1"/>
        <v>3041.28</v>
      </c>
      <c r="J29" s="12">
        <f t="shared" si="1"/>
        <v>6082.56</v>
      </c>
      <c r="K29" s="12">
        <f t="shared" si="1"/>
        <v>12165.12</v>
      </c>
      <c r="L29" s="26" t="s">
        <v>29</v>
      </c>
    </row>
    <row r="30" spans="4:12" x14ac:dyDescent="0.3">
      <c r="D30" s="26" t="s">
        <v>35</v>
      </c>
      <c r="E30" s="4" t="s">
        <v>64</v>
      </c>
      <c r="F30" s="7">
        <f>ROUND($F$21+10*LOG10(F29*1000000),2)</f>
        <v>-88.2</v>
      </c>
      <c r="G30" s="7">
        <f t="shared" ref="G30:K30" si="2">ROUND($F$21+10*LOG10(G29*1000000),2)</f>
        <v>-85.19</v>
      </c>
      <c r="H30" s="7">
        <f t="shared" si="2"/>
        <v>-82.18</v>
      </c>
      <c r="I30" s="7">
        <f t="shared" si="2"/>
        <v>-79.17</v>
      </c>
      <c r="J30" s="7">
        <f t="shared" si="2"/>
        <v>-76.16</v>
      </c>
      <c r="K30" s="7">
        <f t="shared" si="2"/>
        <v>-73.150000000000006</v>
      </c>
      <c r="L30" s="25" t="s">
        <v>4</v>
      </c>
    </row>
    <row r="31" spans="4:12" x14ac:dyDescent="0.3">
      <c r="D31" s="9" t="s">
        <v>36</v>
      </c>
      <c r="E31" s="4" t="s">
        <v>32</v>
      </c>
      <c r="F31" s="5">
        <v>9</v>
      </c>
      <c r="G31" s="5">
        <v>10</v>
      </c>
      <c r="H31" s="5">
        <v>11</v>
      </c>
      <c r="I31" s="5">
        <v>12</v>
      </c>
      <c r="J31" s="5">
        <v>13</v>
      </c>
      <c r="K31" s="5">
        <v>14</v>
      </c>
      <c r="L31" s="25" t="s">
        <v>7</v>
      </c>
    </row>
    <row r="33" spans="4:12" x14ac:dyDescent="0.3">
      <c r="D33" s="57" t="s">
        <v>33</v>
      </c>
      <c r="E33" s="58"/>
      <c r="F33" s="43" t="s">
        <v>2</v>
      </c>
      <c r="G33" s="43"/>
      <c r="H33" s="43"/>
      <c r="I33" s="43"/>
      <c r="J33" s="43"/>
      <c r="K33" s="43"/>
      <c r="L33" s="25" t="s">
        <v>3</v>
      </c>
    </row>
    <row r="34" spans="4:12" ht="15" customHeight="1" x14ac:dyDescent="0.3">
      <c r="D34" s="52" t="s">
        <v>39</v>
      </c>
      <c r="E34" s="55" t="s">
        <v>61</v>
      </c>
      <c r="F34" s="41">
        <f>'SNR required for 10% BLER'!E38</f>
        <v>7</v>
      </c>
      <c r="G34" s="41">
        <f>'SNR required for 10% BLER'!F38</f>
        <v>6.9</v>
      </c>
      <c r="H34" s="41">
        <f>'SNR required for 10% BLER'!G38</f>
        <v>6.9</v>
      </c>
      <c r="I34" s="41">
        <f>'SNR required for 10% BLER'!H38</f>
        <v>6.6</v>
      </c>
      <c r="J34" s="41">
        <f>'SNR required for 10% BLER'!I38</f>
        <v>6.6</v>
      </c>
      <c r="K34" s="41">
        <f>'SNR required for 10% BLER'!J38</f>
        <v>6.7</v>
      </c>
      <c r="L34" s="52" t="s">
        <v>7</v>
      </c>
    </row>
    <row r="35" spans="4:12" ht="15" customHeight="1" x14ac:dyDescent="0.3">
      <c r="D35" s="53"/>
      <c r="E35" s="56"/>
      <c r="F35" s="42"/>
      <c r="G35" s="42"/>
      <c r="H35" s="42"/>
      <c r="I35" s="42"/>
      <c r="J35" s="42"/>
      <c r="K35" s="42"/>
      <c r="L35" s="53"/>
    </row>
    <row r="36" spans="4:12" x14ac:dyDescent="0.3">
      <c r="D36" s="26" t="s">
        <v>40</v>
      </c>
      <c r="E36" s="4" t="s">
        <v>65</v>
      </c>
      <c r="F36" s="7">
        <f>ROUND(SUM(F$34,F$30,F$31),2)</f>
        <v>-72.2</v>
      </c>
      <c r="G36" s="7">
        <f t="shared" ref="G36:K36" si="3">ROUND(SUM(G$34,G$30,G$31),2)</f>
        <v>-68.290000000000006</v>
      </c>
      <c r="H36" s="7">
        <f t="shared" si="3"/>
        <v>-64.28</v>
      </c>
      <c r="I36" s="7">
        <f t="shared" si="3"/>
        <v>-60.57</v>
      </c>
      <c r="J36" s="7">
        <f t="shared" si="3"/>
        <v>-56.56</v>
      </c>
      <c r="K36" s="7">
        <f t="shared" si="3"/>
        <v>-52.45</v>
      </c>
      <c r="L36" s="25" t="s">
        <v>4</v>
      </c>
    </row>
    <row r="37" spans="4:12" x14ac:dyDescent="0.3">
      <c r="D37" s="26" t="s">
        <v>44</v>
      </c>
      <c r="E37" s="4" t="s">
        <v>37</v>
      </c>
      <c r="F37" s="38">
        <v>60</v>
      </c>
      <c r="G37" s="39"/>
      <c r="H37" s="39"/>
      <c r="I37" s="39"/>
      <c r="J37" s="39"/>
      <c r="K37" s="40"/>
      <c r="L37" s="25" t="s">
        <v>38</v>
      </c>
    </row>
    <row r="38" spans="4:12" ht="15" thickBot="1" x14ac:dyDescent="0.35">
      <c r="D38" s="26" t="s">
        <v>51</v>
      </c>
      <c r="E38" s="4" t="s">
        <v>66</v>
      </c>
      <c r="F38" s="16">
        <f>ROUND($F$14+$F$20-F$36,2)</f>
        <v>141.28</v>
      </c>
      <c r="G38" s="16">
        <f t="shared" ref="G38:K38" si="4">ROUND($F$14+$F$20-G$36,2)</f>
        <v>137.37</v>
      </c>
      <c r="H38" s="16">
        <f t="shared" si="4"/>
        <v>133.36000000000001</v>
      </c>
      <c r="I38" s="16">
        <f t="shared" si="4"/>
        <v>129.65</v>
      </c>
      <c r="J38" s="16">
        <f t="shared" si="4"/>
        <v>125.64</v>
      </c>
      <c r="K38" s="16">
        <f t="shared" si="4"/>
        <v>121.53</v>
      </c>
      <c r="L38" s="25" t="s">
        <v>7</v>
      </c>
    </row>
    <row r="39" spans="4:12" x14ac:dyDescent="0.3">
      <c r="D39" s="59" t="s">
        <v>52</v>
      </c>
      <c r="E39" s="13" t="s">
        <v>41</v>
      </c>
      <c r="F39" s="17">
        <f>ROUND(10^((F$38 - 32.4 - 20*LOG10($F$37))/21),0)</f>
        <v>3099</v>
      </c>
      <c r="G39" s="18">
        <f t="shared" ref="G39:K39" si="5">ROUND(10^((G$38 - 32.4 - 20*LOG10($F$37))/21),0)</f>
        <v>2019</v>
      </c>
      <c r="H39" s="18">
        <f t="shared" si="5"/>
        <v>1301</v>
      </c>
      <c r="I39" s="18">
        <f t="shared" si="5"/>
        <v>866</v>
      </c>
      <c r="J39" s="18">
        <f t="shared" si="5"/>
        <v>558</v>
      </c>
      <c r="K39" s="19">
        <f t="shared" si="5"/>
        <v>355</v>
      </c>
      <c r="L39" s="14" t="s">
        <v>42</v>
      </c>
    </row>
    <row r="40" spans="4:12" ht="15" thickBot="1" x14ac:dyDescent="0.35">
      <c r="D40" s="60"/>
      <c r="E40" s="13" t="s">
        <v>43</v>
      </c>
      <c r="F40" s="20">
        <f>ROUND(10^((F$38 - 22.4 - 21.3*LOG10($F$37))/35.3),0)</f>
        <v>197</v>
      </c>
      <c r="G40" s="21">
        <f t="shared" ref="G40:K40" si="6">ROUND(10^((G$38 - 22.4 - 21.3*LOG10($F$37))/35.3),0)</f>
        <v>153</v>
      </c>
      <c r="H40" s="21">
        <f t="shared" si="6"/>
        <v>118</v>
      </c>
      <c r="I40" s="21">
        <f t="shared" si="6"/>
        <v>92</v>
      </c>
      <c r="J40" s="21">
        <f t="shared" si="6"/>
        <v>71</v>
      </c>
      <c r="K40" s="22">
        <f t="shared" si="6"/>
        <v>54</v>
      </c>
      <c r="L40" s="15" t="s">
        <v>42</v>
      </c>
    </row>
  </sheetData>
  <mergeCells count="28">
    <mergeCell ref="L34:L35"/>
    <mergeCell ref="F26:K26"/>
    <mergeCell ref="D8:D9"/>
    <mergeCell ref="E8:E9"/>
    <mergeCell ref="D17:D18"/>
    <mergeCell ref="E17:E18"/>
    <mergeCell ref="F27:K27"/>
    <mergeCell ref="D33:E33"/>
    <mergeCell ref="F33:K33"/>
    <mergeCell ref="D39:D40"/>
    <mergeCell ref="D34:D35"/>
    <mergeCell ref="E34:E35"/>
    <mergeCell ref="F34:F35"/>
    <mergeCell ref="G34:G35"/>
    <mergeCell ref="D2:G2"/>
    <mergeCell ref="D3:G3"/>
    <mergeCell ref="D4:G4"/>
    <mergeCell ref="D5:G5"/>
    <mergeCell ref="F37:K37"/>
    <mergeCell ref="H34:H35"/>
    <mergeCell ref="I34:I35"/>
    <mergeCell ref="J34:J35"/>
    <mergeCell ref="K34:K35"/>
    <mergeCell ref="D7:E7"/>
    <mergeCell ref="D16:E16"/>
    <mergeCell ref="D23:E23"/>
    <mergeCell ref="F23:K23"/>
    <mergeCell ref="F25:K25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8F11E7-1617-4215-929F-D455419C2070}">
  <dimension ref="D2:L40"/>
  <sheetViews>
    <sheetView workbookViewId="0">
      <selection activeCell="F27" sqref="F27:K27"/>
    </sheetView>
  </sheetViews>
  <sheetFormatPr defaultRowHeight="14.4" x14ac:dyDescent="0.3"/>
  <cols>
    <col min="5" max="5" width="36.5546875" customWidth="1"/>
    <col min="6" max="6" width="12" bestFit="1" customWidth="1"/>
  </cols>
  <sheetData>
    <row r="2" spans="4:9" x14ac:dyDescent="0.3">
      <c r="D2" s="34" t="s">
        <v>45</v>
      </c>
      <c r="E2" s="34"/>
      <c r="F2" s="34"/>
      <c r="G2" s="34"/>
    </row>
    <row r="3" spans="4:9" x14ac:dyDescent="0.3">
      <c r="D3" s="35" t="s">
        <v>0</v>
      </c>
      <c r="E3" s="35"/>
      <c r="F3" s="35"/>
      <c r="G3" s="35"/>
    </row>
    <row r="4" spans="4:9" x14ac:dyDescent="0.3">
      <c r="D4" s="36" t="s">
        <v>53</v>
      </c>
      <c r="E4" s="36"/>
      <c r="F4" s="36"/>
      <c r="G4" s="36"/>
    </row>
    <row r="5" spans="4:9" x14ac:dyDescent="0.3">
      <c r="D5" s="37" t="s">
        <v>46</v>
      </c>
      <c r="E5" s="37"/>
      <c r="F5" s="37"/>
      <c r="G5" s="37"/>
    </row>
    <row r="7" spans="4:9" x14ac:dyDescent="0.3">
      <c r="D7" s="43" t="s">
        <v>54</v>
      </c>
      <c r="E7" s="43"/>
      <c r="F7" s="25" t="s">
        <v>2</v>
      </c>
      <c r="G7" s="25" t="s">
        <v>3</v>
      </c>
      <c r="H7" s="1"/>
    </row>
    <row r="8" spans="4:9" x14ac:dyDescent="0.3">
      <c r="D8" s="52" t="s">
        <v>5</v>
      </c>
      <c r="E8" s="55" t="s">
        <v>57</v>
      </c>
      <c r="F8" s="5">
        <v>256</v>
      </c>
      <c r="G8" s="25" t="s">
        <v>56</v>
      </c>
      <c r="H8" s="1"/>
    </row>
    <row r="9" spans="4:9" x14ac:dyDescent="0.3">
      <c r="D9" s="53"/>
      <c r="E9" s="56"/>
      <c r="F9" s="7">
        <f>ROUND(10*LOG10($F$8),2)</f>
        <v>24.08</v>
      </c>
      <c r="G9" s="25" t="s">
        <v>7</v>
      </c>
      <c r="H9" s="1"/>
    </row>
    <row r="10" spans="4:9" x14ac:dyDescent="0.3">
      <c r="D10" s="25" t="s">
        <v>6</v>
      </c>
      <c r="E10" s="6" t="s">
        <v>9</v>
      </c>
      <c r="F10" s="5">
        <v>5</v>
      </c>
      <c r="G10" s="25" t="s">
        <v>7</v>
      </c>
      <c r="H10" s="1"/>
    </row>
    <row r="11" spans="4:9" x14ac:dyDescent="0.3">
      <c r="D11" s="25" t="s">
        <v>8</v>
      </c>
      <c r="E11" s="6" t="s">
        <v>62</v>
      </c>
      <c r="F11" s="7">
        <f>ROUND($F$9+$F$10,2)</f>
        <v>29.08</v>
      </c>
      <c r="G11" s="25" t="s">
        <v>11</v>
      </c>
      <c r="H11" s="1"/>
      <c r="I11" s="8" t="s">
        <v>92</v>
      </c>
    </row>
    <row r="12" spans="4:9" x14ac:dyDescent="0.3">
      <c r="D12" s="25" t="s">
        <v>10</v>
      </c>
      <c r="E12" s="6" t="s">
        <v>58</v>
      </c>
      <c r="F12" s="5">
        <v>8.9</v>
      </c>
      <c r="G12" s="25" t="s">
        <v>4</v>
      </c>
      <c r="H12" s="1"/>
      <c r="I12" t="s">
        <v>93</v>
      </c>
    </row>
    <row r="13" spans="4:9" x14ac:dyDescent="0.3">
      <c r="D13" s="25" t="s">
        <v>12</v>
      </c>
      <c r="E13" s="6" t="s">
        <v>80</v>
      </c>
      <c r="F13" s="5">
        <v>6</v>
      </c>
      <c r="G13" s="25" t="s">
        <v>7</v>
      </c>
      <c r="H13" s="1"/>
    </row>
    <row r="14" spans="4:9" x14ac:dyDescent="0.3">
      <c r="D14" s="25" t="s">
        <v>13</v>
      </c>
      <c r="E14" s="6" t="s">
        <v>59</v>
      </c>
      <c r="F14" s="7">
        <f>ROUND($F$12-$F$13+$F$9+$F$10+$F$9,2)</f>
        <v>56.06</v>
      </c>
      <c r="G14" s="25" t="s">
        <v>4</v>
      </c>
      <c r="H14" s="1" t="s">
        <v>82</v>
      </c>
    </row>
    <row r="16" spans="4:9" x14ac:dyDescent="0.3">
      <c r="D16" s="44" t="s">
        <v>55</v>
      </c>
      <c r="E16" s="44"/>
      <c r="F16" s="25" t="s">
        <v>2</v>
      </c>
      <c r="G16" s="25" t="s">
        <v>3</v>
      </c>
    </row>
    <row r="17" spans="4:12" x14ac:dyDescent="0.3">
      <c r="D17" s="52" t="s">
        <v>14</v>
      </c>
      <c r="E17" s="55" t="s">
        <v>60</v>
      </c>
      <c r="F17" s="5">
        <v>32</v>
      </c>
      <c r="G17" s="25" t="s">
        <v>56</v>
      </c>
    </row>
    <row r="18" spans="4:12" x14ac:dyDescent="0.3">
      <c r="D18" s="53"/>
      <c r="E18" s="56"/>
      <c r="F18" s="7">
        <f>ROUND(10*LOG10($F$17),2)</f>
        <v>15.05</v>
      </c>
      <c r="G18" s="25" t="s">
        <v>7</v>
      </c>
    </row>
    <row r="19" spans="4:12" x14ac:dyDescent="0.3">
      <c r="D19" s="26" t="s">
        <v>16</v>
      </c>
      <c r="E19" s="4" t="s">
        <v>19</v>
      </c>
      <c r="F19" s="5">
        <v>5</v>
      </c>
      <c r="G19" s="25" t="s">
        <v>7</v>
      </c>
    </row>
    <row r="20" spans="4:12" x14ac:dyDescent="0.3">
      <c r="D20" s="26" t="s">
        <v>17</v>
      </c>
      <c r="E20" s="4" t="s">
        <v>63</v>
      </c>
      <c r="F20" s="7">
        <f>ROUND($F$18+$F$19,2)</f>
        <v>20.05</v>
      </c>
      <c r="G20" s="25" t="s">
        <v>11</v>
      </c>
    </row>
    <row r="21" spans="4:12" x14ac:dyDescent="0.3">
      <c r="D21" s="26" t="s">
        <v>18</v>
      </c>
      <c r="E21" s="4" t="s">
        <v>22</v>
      </c>
      <c r="F21" s="10">
        <v>-174</v>
      </c>
      <c r="G21" s="25" t="s">
        <v>23</v>
      </c>
    </row>
    <row r="22" spans="4:12" x14ac:dyDescent="0.3">
      <c r="D22" s="3"/>
      <c r="E22" s="1"/>
      <c r="F22" s="2"/>
      <c r="G22" s="2"/>
    </row>
    <row r="23" spans="4:12" x14ac:dyDescent="0.3">
      <c r="D23" s="44" t="s">
        <v>24</v>
      </c>
      <c r="E23" s="44"/>
      <c r="F23" s="43" t="s">
        <v>2</v>
      </c>
      <c r="G23" s="43"/>
      <c r="H23" s="43"/>
      <c r="I23" s="43"/>
      <c r="J23" s="43"/>
      <c r="K23" s="43"/>
      <c r="L23" s="26" t="s">
        <v>3</v>
      </c>
    </row>
    <row r="24" spans="4:12" x14ac:dyDescent="0.3">
      <c r="D24" s="26" t="s">
        <v>20</v>
      </c>
      <c r="E24" s="8" t="s">
        <v>25</v>
      </c>
      <c r="F24" s="11">
        <v>120</v>
      </c>
      <c r="G24" s="11">
        <v>240</v>
      </c>
      <c r="H24" s="11">
        <v>480</v>
      </c>
      <c r="I24" s="11">
        <v>960</v>
      </c>
      <c r="J24" s="11">
        <v>1920</v>
      </c>
      <c r="K24" s="11">
        <v>3840</v>
      </c>
      <c r="L24" s="26" t="s">
        <v>26</v>
      </c>
    </row>
    <row r="25" spans="4:12" x14ac:dyDescent="0.3">
      <c r="D25" s="26" t="s">
        <v>21</v>
      </c>
      <c r="E25" s="4" t="s">
        <v>47</v>
      </c>
      <c r="F25" s="45">
        <v>4096</v>
      </c>
      <c r="G25" s="46"/>
      <c r="H25" s="46"/>
      <c r="I25" s="46"/>
      <c r="J25" s="46"/>
      <c r="K25" s="47"/>
      <c r="L25" s="26" t="s">
        <v>56</v>
      </c>
    </row>
    <row r="26" spans="4:12" x14ac:dyDescent="0.3">
      <c r="D26" s="26" t="s">
        <v>27</v>
      </c>
      <c r="E26" s="4" t="s">
        <v>48</v>
      </c>
      <c r="F26" s="54">
        <v>12</v>
      </c>
      <c r="G26" s="54"/>
      <c r="H26" s="54"/>
      <c r="I26" s="54"/>
      <c r="J26" s="54"/>
      <c r="K26" s="54"/>
      <c r="L26" s="26" t="s">
        <v>56</v>
      </c>
    </row>
    <row r="27" spans="4:12" x14ac:dyDescent="0.3">
      <c r="D27" s="26" t="s">
        <v>30</v>
      </c>
      <c r="E27" s="4" t="s">
        <v>49</v>
      </c>
      <c r="F27" s="48">
        <f>264</f>
        <v>264</v>
      </c>
      <c r="G27" s="49"/>
      <c r="H27" s="49"/>
      <c r="I27" s="49"/>
      <c r="J27" s="49"/>
      <c r="K27" s="50"/>
      <c r="L27" s="26" t="s">
        <v>56</v>
      </c>
    </row>
    <row r="28" spans="4:12" x14ac:dyDescent="0.3">
      <c r="D28" s="26" t="s">
        <v>31</v>
      </c>
      <c r="E28" s="4" t="s">
        <v>50</v>
      </c>
      <c r="F28" s="12">
        <f>$F$26*$F$27</f>
        <v>3168</v>
      </c>
      <c r="G28" s="12">
        <f t="shared" ref="G28:K28" si="0">$F$26*$F$27</f>
        <v>3168</v>
      </c>
      <c r="H28" s="12">
        <f t="shared" si="0"/>
        <v>3168</v>
      </c>
      <c r="I28" s="12">
        <f t="shared" si="0"/>
        <v>3168</v>
      </c>
      <c r="J28" s="12">
        <f t="shared" si="0"/>
        <v>3168</v>
      </c>
      <c r="K28" s="12">
        <f t="shared" si="0"/>
        <v>3168</v>
      </c>
      <c r="L28" s="26" t="s">
        <v>56</v>
      </c>
    </row>
    <row r="29" spans="4:12" x14ac:dyDescent="0.3">
      <c r="D29" s="26" t="s">
        <v>34</v>
      </c>
      <c r="E29" s="4" t="s">
        <v>28</v>
      </c>
      <c r="F29" s="12">
        <f>F28*F24/1000</f>
        <v>380.16</v>
      </c>
      <c r="G29" s="12">
        <f t="shared" ref="G29:K29" si="1">G28*G24/1000</f>
        <v>760.32</v>
      </c>
      <c r="H29" s="12">
        <f t="shared" si="1"/>
        <v>1520.64</v>
      </c>
      <c r="I29" s="12">
        <f t="shared" si="1"/>
        <v>3041.28</v>
      </c>
      <c r="J29" s="12">
        <f t="shared" si="1"/>
        <v>6082.56</v>
      </c>
      <c r="K29" s="12">
        <f t="shared" si="1"/>
        <v>12165.12</v>
      </c>
      <c r="L29" s="26" t="s">
        <v>29</v>
      </c>
    </row>
    <row r="30" spans="4:12" x14ac:dyDescent="0.3">
      <c r="D30" s="26" t="s">
        <v>35</v>
      </c>
      <c r="E30" s="4" t="s">
        <v>64</v>
      </c>
      <c r="F30" s="7">
        <f>ROUND($F$21+10*LOG10(F29*1000000),2)</f>
        <v>-88.2</v>
      </c>
      <c r="G30" s="7">
        <f t="shared" ref="G30:K30" si="2">ROUND($F$21+10*LOG10(G29*1000000),2)</f>
        <v>-85.19</v>
      </c>
      <c r="H30" s="7">
        <f t="shared" si="2"/>
        <v>-82.18</v>
      </c>
      <c r="I30" s="7">
        <f t="shared" si="2"/>
        <v>-79.17</v>
      </c>
      <c r="J30" s="7">
        <f t="shared" si="2"/>
        <v>-76.16</v>
      </c>
      <c r="K30" s="7">
        <f t="shared" si="2"/>
        <v>-73.150000000000006</v>
      </c>
      <c r="L30" s="25" t="s">
        <v>4</v>
      </c>
    </row>
    <row r="31" spans="4:12" x14ac:dyDescent="0.3">
      <c r="D31" s="9" t="s">
        <v>36</v>
      </c>
      <c r="E31" s="4" t="s">
        <v>32</v>
      </c>
      <c r="F31" s="5">
        <v>9</v>
      </c>
      <c r="G31" s="5">
        <v>10</v>
      </c>
      <c r="H31" s="5">
        <v>11</v>
      </c>
      <c r="I31" s="5">
        <v>12</v>
      </c>
      <c r="J31" s="5">
        <v>13</v>
      </c>
      <c r="K31" s="5">
        <v>14</v>
      </c>
      <c r="L31" s="25" t="s">
        <v>7</v>
      </c>
    </row>
    <row r="33" spans="4:12" x14ac:dyDescent="0.3">
      <c r="D33" s="57" t="s">
        <v>33</v>
      </c>
      <c r="E33" s="58"/>
      <c r="F33" s="43" t="s">
        <v>2</v>
      </c>
      <c r="G33" s="43"/>
      <c r="H33" s="43"/>
      <c r="I33" s="43"/>
      <c r="J33" s="43"/>
      <c r="K33" s="43"/>
      <c r="L33" s="25" t="s">
        <v>3</v>
      </c>
    </row>
    <row r="34" spans="4:12" x14ac:dyDescent="0.3">
      <c r="D34" s="52" t="s">
        <v>39</v>
      </c>
      <c r="E34" s="55" t="s">
        <v>85</v>
      </c>
      <c r="F34" s="41">
        <f>'SNR required for 10% BLER'!E18</f>
        <v>6.9</v>
      </c>
      <c r="G34" s="41">
        <f>'SNR required for 10% BLER'!F18</f>
        <v>6.9</v>
      </c>
      <c r="H34" s="41">
        <f>'SNR required for 10% BLER'!G18</f>
        <v>6.8</v>
      </c>
      <c r="I34" s="41">
        <f>'SNR required for 10% BLER'!H18</f>
        <v>6.8</v>
      </c>
      <c r="J34" s="41">
        <f>'SNR required for 10% BLER'!I18</f>
        <v>6.8</v>
      </c>
      <c r="K34" s="41">
        <f>'SNR required for 10% BLER'!J18</f>
        <v>6.9</v>
      </c>
      <c r="L34" s="52" t="s">
        <v>7</v>
      </c>
    </row>
    <row r="35" spans="4:12" x14ac:dyDescent="0.3">
      <c r="D35" s="53"/>
      <c r="E35" s="56"/>
      <c r="F35" s="42"/>
      <c r="G35" s="42"/>
      <c r="H35" s="42"/>
      <c r="I35" s="42"/>
      <c r="J35" s="42"/>
      <c r="K35" s="42"/>
      <c r="L35" s="53"/>
    </row>
    <row r="36" spans="4:12" x14ac:dyDescent="0.3">
      <c r="D36" s="26" t="s">
        <v>40</v>
      </c>
      <c r="E36" s="4" t="s">
        <v>65</v>
      </c>
      <c r="F36" s="7">
        <f>ROUND(SUM(F$34,F$30,F$31),2)</f>
        <v>-72.3</v>
      </c>
      <c r="G36" s="7">
        <f t="shared" ref="G36:K36" si="3">ROUND(SUM(G$34,G$30,G$31),2)</f>
        <v>-68.290000000000006</v>
      </c>
      <c r="H36" s="7">
        <f t="shared" si="3"/>
        <v>-64.38</v>
      </c>
      <c r="I36" s="7">
        <f t="shared" si="3"/>
        <v>-60.37</v>
      </c>
      <c r="J36" s="7">
        <f t="shared" si="3"/>
        <v>-56.36</v>
      </c>
      <c r="K36" s="7">
        <f t="shared" si="3"/>
        <v>-52.25</v>
      </c>
      <c r="L36" s="25" t="s">
        <v>4</v>
      </c>
    </row>
    <row r="37" spans="4:12" x14ac:dyDescent="0.3">
      <c r="D37" s="26" t="s">
        <v>44</v>
      </c>
      <c r="E37" s="4" t="s">
        <v>37</v>
      </c>
      <c r="F37" s="38">
        <v>60</v>
      </c>
      <c r="G37" s="39"/>
      <c r="H37" s="39"/>
      <c r="I37" s="39"/>
      <c r="J37" s="39"/>
      <c r="K37" s="40"/>
      <c r="L37" s="25" t="s">
        <v>38</v>
      </c>
    </row>
    <row r="38" spans="4:12" ht="15" thickBot="1" x14ac:dyDescent="0.35">
      <c r="D38" s="26" t="s">
        <v>51</v>
      </c>
      <c r="E38" s="4" t="s">
        <v>66</v>
      </c>
      <c r="F38" s="16">
        <f>ROUND($F$14+$F$20-F$36,2)</f>
        <v>148.41</v>
      </c>
      <c r="G38" s="16">
        <f t="shared" ref="G38:K38" si="4">ROUND($F$14+$F$20-G$36,2)</f>
        <v>144.4</v>
      </c>
      <c r="H38" s="16">
        <f t="shared" si="4"/>
        <v>140.49</v>
      </c>
      <c r="I38" s="16">
        <f t="shared" si="4"/>
        <v>136.47999999999999</v>
      </c>
      <c r="J38" s="16">
        <f t="shared" si="4"/>
        <v>132.47</v>
      </c>
      <c r="K38" s="16">
        <f t="shared" si="4"/>
        <v>128.36000000000001</v>
      </c>
      <c r="L38" s="25" t="s">
        <v>7</v>
      </c>
    </row>
    <row r="39" spans="4:12" x14ac:dyDescent="0.3">
      <c r="D39" s="59" t="s">
        <v>52</v>
      </c>
      <c r="E39" s="13" t="s">
        <v>41</v>
      </c>
      <c r="F39" s="17">
        <f>ROUND(10^((F$38 - 32.4 - 20*LOG10($F$37))/21),0)</f>
        <v>6773</v>
      </c>
      <c r="G39" s="18">
        <f t="shared" ref="G39:K39" si="5">ROUND(10^((G$38 - 32.4 - 20*LOG10($F$37))/21),0)</f>
        <v>4364</v>
      </c>
      <c r="H39" s="18">
        <f t="shared" si="5"/>
        <v>2842</v>
      </c>
      <c r="I39" s="18">
        <f t="shared" si="5"/>
        <v>1831</v>
      </c>
      <c r="J39" s="18">
        <f t="shared" si="5"/>
        <v>1180</v>
      </c>
      <c r="K39" s="19">
        <f t="shared" si="5"/>
        <v>752</v>
      </c>
      <c r="L39" s="14" t="s">
        <v>42</v>
      </c>
    </row>
    <row r="40" spans="4:12" ht="15" thickBot="1" x14ac:dyDescent="0.35">
      <c r="D40" s="60"/>
      <c r="E40" s="13" t="s">
        <v>43</v>
      </c>
      <c r="F40" s="20">
        <f>ROUND(10^((F$38 - 22.4 - 21.3*LOG10($F$37))/35.3),0)</f>
        <v>314</v>
      </c>
      <c r="G40" s="21">
        <f t="shared" ref="G40:K40" si="6">ROUND(10^((G$38 - 22.4 - 21.3*LOG10($F$37))/35.3),0)</f>
        <v>242</v>
      </c>
      <c r="H40" s="21">
        <f t="shared" si="6"/>
        <v>187</v>
      </c>
      <c r="I40" s="21">
        <f t="shared" si="6"/>
        <v>144</v>
      </c>
      <c r="J40" s="21">
        <f t="shared" si="6"/>
        <v>111</v>
      </c>
      <c r="K40" s="22">
        <f t="shared" si="6"/>
        <v>85</v>
      </c>
      <c r="L40" s="15" t="s">
        <v>42</v>
      </c>
    </row>
  </sheetData>
  <mergeCells count="28">
    <mergeCell ref="D39:D40"/>
    <mergeCell ref="D34:D35"/>
    <mergeCell ref="E34:E35"/>
    <mergeCell ref="F34:F35"/>
    <mergeCell ref="G34:G35"/>
    <mergeCell ref="F27:K27"/>
    <mergeCell ref="J34:J35"/>
    <mergeCell ref="K34:K35"/>
    <mergeCell ref="L34:L35"/>
    <mergeCell ref="F37:K37"/>
    <mergeCell ref="H34:H35"/>
    <mergeCell ref="I34:I35"/>
    <mergeCell ref="D2:G2"/>
    <mergeCell ref="D3:G3"/>
    <mergeCell ref="D4:G4"/>
    <mergeCell ref="D5:G5"/>
    <mergeCell ref="D33:E33"/>
    <mergeCell ref="F33:K33"/>
    <mergeCell ref="D7:E7"/>
    <mergeCell ref="D8:D9"/>
    <mergeCell ref="E8:E9"/>
    <mergeCell ref="D16:E16"/>
    <mergeCell ref="D17:D18"/>
    <mergeCell ref="E17:E18"/>
    <mergeCell ref="D23:E23"/>
    <mergeCell ref="F23:K23"/>
    <mergeCell ref="F25:K25"/>
    <mergeCell ref="F26:K26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12F21D-D50A-4ED3-AD07-FF08E12FCA0F}">
  <dimension ref="D2:L40"/>
  <sheetViews>
    <sheetView workbookViewId="0">
      <selection activeCell="F27" sqref="F27:K27"/>
    </sheetView>
  </sheetViews>
  <sheetFormatPr defaultRowHeight="14.4" x14ac:dyDescent="0.3"/>
  <cols>
    <col min="5" max="5" width="36.5546875" customWidth="1"/>
  </cols>
  <sheetData>
    <row r="2" spans="4:9" x14ac:dyDescent="0.3">
      <c r="D2" s="34" t="s">
        <v>45</v>
      </c>
      <c r="E2" s="34"/>
      <c r="F2" s="34"/>
      <c r="G2" s="34"/>
    </row>
    <row r="3" spans="4:9" x14ac:dyDescent="0.3">
      <c r="D3" s="35" t="s">
        <v>0</v>
      </c>
      <c r="E3" s="35"/>
      <c r="F3" s="35"/>
      <c r="G3" s="35"/>
    </row>
    <row r="4" spans="4:9" x14ac:dyDescent="0.3">
      <c r="D4" s="36" t="s">
        <v>53</v>
      </c>
      <c r="E4" s="36"/>
      <c r="F4" s="36"/>
      <c r="G4" s="36"/>
    </row>
    <row r="5" spans="4:9" x14ac:dyDescent="0.3">
      <c r="D5" s="37" t="s">
        <v>46</v>
      </c>
      <c r="E5" s="37"/>
      <c r="F5" s="37"/>
      <c r="G5" s="37"/>
    </row>
    <row r="7" spans="4:9" x14ac:dyDescent="0.3">
      <c r="D7" s="43" t="s">
        <v>1</v>
      </c>
      <c r="E7" s="43"/>
      <c r="F7" s="25" t="s">
        <v>2</v>
      </c>
      <c r="G7" s="25" t="s">
        <v>3</v>
      </c>
      <c r="H7" s="1"/>
    </row>
    <row r="8" spans="4:9" x14ac:dyDescent="0.3">
      <c r="D8" s="52" t="s">
        <v>5</v>
      </c>
      <c r="E8" s="55" t="s">
        <v>57</v>
      </c>
      <c r="F8" s="5">
        <v>32</v>
      </c>
      <c r="G8" s="25" t="s">
        <v>56</v>
      </c>
      <c r="H8" s="1"/>
    </row>
    <row r="9" spans="4:9" x14ac:dyDescent="0.3">
      <c r="D9" s="53"/>
      <c r="E9" s="56"/>
      <c r="F9" s="7">
        <f>ROUND(10*LOG10($F$8),2)</f>
        <v>15.05</v>
      </c>
      <c r="G9" s="25" t="s">
        <v>7</v>
      </c>
      <c r="H9" s="1"/>
    </row>
    <row r="10" spans="4:9" x14ac:dyDescent="0.3">
      <c r="D10" s="25" t="s">
        <v>6</v>
      </c>
      <c r="E10" s="6" t="s">
        <v>9</v>
      </c>
      <c r="F10" s="5">
        <v>5</v>
      </c>
      <c r="G10" s="25" t="s">
        <v>7</v>
      </c>
      <c r="H10" s="1"/>
    </row>
    <row r="11" spans="4:9" x14ac:dyDescent="0.3">
      <c r="D11" s="25" t="s">
        <v>8</v>
      </c>
      <c r="E11" s="6" t="s">
        <v>62</v>
      </c>
      <c r="F11" s="7">
        <f>ROUND($F$9+$F$10,2)</f>
        <v>20.05</v>
      </c>
      <c r="G11" s="25" t="s">
        <v>11</v>
      </c>
      <c r="H11" s="1"/>
      <c r="I11" s="8" t="s">
        <v>92</v>
      </c>
    </row>
    <row r="12" spans="4:9" x14ac:dyDescent="0.3">
      <c r="D12" s="25" t="s">
        <v>10</v>
      </c>
      <c r="E12" s="6" t="s">
        <v>58</v>
      </c>
      <c r="F12" s="5">
        <v>8.9</v>
      </c>
      <c r="G12" s="25" t="s">
        <v>4</v>
      </c>
      <c r="H12" s="1"/>
      <c r="I12" t="s">
        <v>93</v>
      </c>
    </row>
    <row r="13" spans="4:9" x14ac:dyDescent="0.3">
      <c r="D13" s="25" t="s">
        <v>12</v>
      </c>
      <c r="E13" s="6" t="s">
        <v>80</v>
      </c>
      <c r="F13" s="5">
        <v>6</v>
      </c>
      <c r="G13" s="25" t="s">
        <v>7</v>
      </c>
      <c r="H13" s="1"/>
    </row>
    <row r="14" spans="4:9" x14ac:dyDescent="0.3">
      <c r="D14" s="25" t="s">
        <v>13</v>
      </c>
      <c r="E14" s="6" t="s">
        <v>59</v>
      </c>
      <c r="F14" s="7">
        <f>ROUND($F$12-$F$13+$F$9+$F$10+$F$9,2)</f>
        <v>38</v>
      </c>
      <c r="G14" s="25" t="s">
        <v>4</v>
      </c>
      <c r="H14" s="1"/>
    </row>
    <row r="16" spans="4:9" x14ac:dyDescent="0.3">
      <c r="D16" s="44" t="s">
        <v>15</v>
      </c>
      <c r="E16" s="44"/>
      <c r="F16" s="25" t="s">
        <v>2</v>
      </c>
      <c r="G16" s="25" t="s">
        <v>3</v>
      </c>
    </row>
    <row r="17" spans="4:12" x14ac:dyDescent="0.3">
      <c r="D17" s="52" t="s">
        <v>14</v>
      </c>
      <c r="E17" s="55" t="s">
        <v>60</v>
      </c>
      <c r="F17" s="5">
        <v>256</v>
      </c>
      <c r="G17" s="25" t="s">
        <v>56</v>
      </c>
    </row>
    <row r="18" spans="4:12" x14ac:dyDescent="0.3">
      <c r="D18" s="53"/>
      <c r="E18" s="56"/>
      <c r="F18" s="7">
        <f>ROUND(10*LOG10($F$17),2)</f>
        <v>24.08</v>
      </c>
      <c r="G18" s="25" t="s">
        <v>7</v>
      </c>
    </row>
    <row r="19" spans="4:12" x14ac:dyDescent="0.3">
      <c r="D19" s="26" t="s">
        <v>16</v>
      </c>
      <c r="E19" s="4" t="s">
        <v>19</v>
      </c>
      <c r="F19" s="5">
        <v>5</v>
      </c>
      <c r="G19" s="25" t="s">
        <v>7</v>
      </c>
    </row>
    <row r="20" spans="4:12" x14ac:dyDescent="0.3">
      <c r="D20" s="26" t="s">
        <v>17</v>
      </c>
      <c r="E20" s="4" t="s">
        <v>63</v>
      </c>
      <c r="F20" s="7">
        <f>ROUND($F$18+$F$19,2)</f>
        <v>29.08</v>
      </c>
      <c r="G20" s="25" t="s">
        <v>11</v>
      </c>
    </row>
    <row r="21" spans="4:12" x14ac:dyDescent="0.3">
      <c r="D21" s="26" t="s">
        <v>18</v>
      </c>
      <c r="E21" s="4" t="s">
        <v>22</v>
      </c>
      <c r="F21" s="10">
        <v>-174</v>
      </c>
      <c r="G21" s="25" t="s">
        <v>23</v>
      </c>
    </row>
    <row r="22" spans="4:12" x14ac:dyDescent="0.3">
      <c r="D22" s="3"/>
      <c r="E22" s="1"/>
      <c r="F22" s="2"/>
      <c r="G22" s="2"/>
    </row>
    <row r="23" spans="4:12" x14ac:dyDescent="0.3">
      <c r="D23" s="44" t="s">
        <v>24</v>
      </c>
      <c r="E23" s="44"/>
      <c r="F23" s="43" t="s">
        <v>2</v>
      </c>
      <c r="G23" s="43"/>
      <c r="H23" s="43"/>
      <c r="I23" s="43"/>
      <c r="J23" s="43"/>
      <c r="K23" s="43"/>
      <c r="L23" s="26" t="s">
        <v>3</v>
      </c>
    </row>
    <row r="24" spans="4:12" x14ac:dyDescent="0.3">
      <c r="D24" s="26" t="s">
        <v>20</v>
      </c>
      <c r="E24" s="8" t="s">
        <v>25</v>
      </c>
      <c r="F24" s="11">
        <v>120</v>
      </c>
      <c r="G24" s="11">
        <v>240</v>
      </c>
      <c r="H24" s="11">
        <v>480</v>
      </c>
      <c r="I24" s="11">
        <v>960</v>
      </c>
      <c r="J24" s="11">
        <v>1920</v>
      </c>
      <c r="K24" s="11">
        <v>3840</v>
      </c>
      <c r="L24" s="26" t="s">
        <v>26</v>
      </c>
    </row>
    <row r="25" spans="4:12" x14ac:dyDescent="0.3">
      <c r="D25" s="26" t="s">
        <v>21</v>
      </c>
      <c r="E25" s="4" t="s">
        <v>47</v>
      </c>
      <c r="F25" s="45">
        <v>4096</v>
      </c>
      <c r="G25" s="46"/>
      <c r="H25" s="46"/>
      <c r="I25" s="46"/>
      <c r="J25" s="46"/>
      <c r="K25" s="47"/>
      <c r="L25" s="26" t="s">
        <v>56</v>
      </c>
    </row>
    <row r="26" spans="4:12" x14ac:dyDescent="0.3">
      <c r="D26" s="26" t="s">
        <v>27</v>
      </c>
      <c r="E26" s="4" t="s">
        <v>48</v>
      </c>
      <c r="F26" s="54">
        <v>12</v>
      </c>
      <c r="G26" s="54"/>
      <c r="H26" s="54"/>
      <c r="I26" s="54"/>
      <c r="J26" s="54"/>
      <c r="K26" s="54"/>
      <c r="L26" s="26" t="s">
        <v>56</v>
      </c>
    </row>
    <row r="27" spans="4:12" x14ac:dyDescent="0.3">
      <c r="D27" s="26" t="s">
        <v>30</v>
      </c>
      <c r="E27" s="4" t="s">
        <v>49</v>
      </c>
      <c r="F27" s="48">
        <f>264</f>
        <v>264</v>
      </c>
      <c r="G27" s="49"/>
      <c r="H27" s="49"/>
      <c r="I27" s="49"/>
      <c r="J27" s="49"/>
      <c r="K27" s="50"/>
      <c r="L27" s="26" t="s">
        <v>56</v>
      </c>
    </row>
    <row r="28" spans="4:12" x14ac:dyDescent="0.3">
      <c r="D28" s="26" t="s">
        <v>31</v>
      </c>
      <c r="E28" s="4" t="s">
        <v>50</v>
      </c>
      <c r="F28" s="12">
        <f>$F$26*$F$27</f>
        <v>3168</v>
      </c>
      <c r="G28" s="12">
        <f t="shared" ref="G28:K28" si="0">$F$26*$F$27</f>
        <v>3168</v>
      </c>
      <c r="H28" s="12">
        <f t="shared" si="0"/>
        <v>3168</v>
      </c>
      <c r="I28" s="12">
        <f t="shared" si="0"/>
        <v>3168</v>
      </c>
      <c r="J28" s="12">
        <f t="shared" si="0"/>
        <v>3168</v>
      </c>
      <c r="K28" s="12">
        <f t="shared" si="0"/>
        <v>3168</v>
      </c>
      <c r="L28" s="26" t="s">
        <v>56</v>
      </c>
    </row>
    <row r="29" spans="4:12" x14ac:dyDescent="0.3">
      <c r="D29" s="26" t="s">
        <v>34</v>
      </c>
      <c r="E29" s="4" t="s">
        <v>28</v>
      </c>
      <c r="F29" s="12">
        <f>F28*F24/1000</f>
        <v>380.16</v>
      </c>
      <c r="G29" s="12">
        <f t="shared" ref="G29:K29" si="1">G28*G24/1000</f>
        <v>760.32</v>
      </c>
      <c r="H29" s="12">
        <f t="shared" si="1"/>
        <v>1520.64</v>
      </c>
      <c r="I29" s="12">
        <f t="shared" si="1"/>
        <v>3041.28</v>
      </c>
      <c r="J29" s="12">
        <f t="shared" si="1"/>
        <v>6082.56</v>
      </c>
      <c r="K29" s="12">
        <f t="shared" si="1"/>
        <v>12165.12</v>
      </c>
      <c r="L29" s="26" t="s">
        <v>29</v>
      </c>
    </row>
    <row r="30" spans="4:12" x14ac:dyDescent="0.3">
      <c r="D30" s="26" t="s">
        <v>35</v>
      </c>
      <c r="E30" s="4" t="s">
        <v>64</v>
      </c>
      <c r="F30" s="7">
        <f>ROUND($F$21+10*LOG10(F29*1000000),2)</f>
        <v>-88.2</v>
      </c>
      <c r="G30" s="7">
        <f t="shared" ref="G30:K30" si="2">ROUND($F$21+10*LOG10(G29*1000000),2)</f>
        <v>-85.19</v>
      </c>
      <c r="H30" s="7">
        <f t="shared" si="2"/>
        <v>-82.18</v>
      </c>
      <c r="I30" s="7">
        <f t="shared" si="2"/>
        <v>-79.17</v>
      </c>
      <c r="J30" s="7">
        <f t="shared" si="2"/>
        <v>-76.16</v>
      </c>
      <c r="K30" s="7">
        <f t="shared" si="2"/>
        <v>-73.150000000000006</v>
      </c>
      <c r="L30" s="25" t="s">
        <v>4</v>
      </c>
    </row>
    <row r="31" spans="4:12" x14ac:dyDescent="0.3">
      <c r="D31" s="9" t="s">
        <v>36</v>
      </c>
      <c r="E31" s="4" t="s">
        <v>32</v>
      </c>
      <c r="F31" s="5">
        <v>9</v>
      </c>
      <c r="G31" s="5">
        <v>10</v>
      </c>
      <c r="H31" s="5">
        <v>11</v>
      </c>
      <c r="I31" s="5">
        <v>12</v>
      </c>
      <c r="J31" s="5">
        <v>13</v>
      </c>
      <c r="K31" s="5">
        <v>14</v>
      </c>
      <c r="L31" s="25" t="s">
        <v>7</v>
      </c>
    </row>
    <row r="33" spans="4:12" x14ac:dyDescent="0.3">
      <c r="D33" s="57" t="s">
        <v>33</v>
      </c>
      <c r="E33" s="58"/>
      <c r="F33" s="43" t="s">
        <v>2</v>
      </c>
      <c r="G33" s="43"/>
      <c r="H33" s="43"/>
      <c r="I33" s="43"/>
      <c r="J33" s="43"/>
      <c r="K33" s="43"/>
      <c r="L33" s="25" t="s">
        <v>3</v>
      </c>
    </row>
    <row r="34" spans="4:12" x14ac:dyDescent="0.3">
      <c r="D34" s="52" t="s">
        <v>39</v>
      </c>
      <c r="E34" s="55" t="s">
        <v>85</v>
      </c>
      <c r="F34" s="41">
        <f>'SNR required for 10% BLER'!E18</f>
        <v>6.9</v>
      </c>
      <c r="G34" s="41">
        <f>'SNR required for 10% BLER'!F18</f>
        <v>6.9</v>
      </c>
      <c r="H34" s="41">
        <f>'SNR required for 10% BLER'!G18</f>
        <v>6.8</v>
      </c>
      <c r="I34" s="41">
        <f>'SNR required for 10% BLER'!H18</f>
        <v>6.8</v>
      </c>
      <c r="J34" s="41">
        <f>'SNR required for 10% BLER'!I18</f>
        <v>6.8</v>
      </c>
      <c r="K34" s="41">
        <f>'SNR required for 10% BLER'!J18</f>
        <v>6.9</v>
      </c>
      <c r="L34" s="52" t="s">
        <v>7</v>
      </c>
    </row>
    <row r="35" spans="4:12" x14ac:dyDescent="0.3">
      <c r="D35" s="53"/>
      <c r="E35" s="56"/>
      <c r="F35" s="42"/>
      <c r="G35" s="42"/>
      <c r="H35" s="42"/>
      <c r="I35" s="42"/>
      <c r="J35" s="42"/>
      <c r="K35" s="42"/>
      <c r="L35" s="53"/>
    </row>
    <row r="36" spans="4:12" x14ac:dyDescent="0.3">
      <c r="D36" s="26" t="s">
        <v>40</v>
      </c>
      <c r="E36" s="4" t="s">
        <v>65</v>
      </c>
      <c r="F36" s="7">
        <f>ROUND(SUM(F$34,F$30,F$31),2)</f>
        <v>-72.3</v>
      </c>
      <c r="G36" s="7">
        <f t="shared" ref="G36:K36" si="3">ROUND(SUM(G$34,G$30,G$31),2)</f>
        <v>-68.290000000000006</v>
      </c>
      <c r="H36" s="7">
        <f t="shared" si="3"/>
        <v>-64.38</v>
      </c>
      <c r="I36" s="7">
        <f t="shared" si="3"/>
        <v>-60.37</v>
      </c>
      <c r="J36" s="7">
        <f t="shared" si="3"/>
        <v>-56.36</v>
      </c>
      <c r="K36" s="7">
        <f t="shared" si="3"/>
        <v>-52.25</v>
      </c>
      <c r="L36" s="25" t="s">
        <v>4</v>
      </c>
    </row>
    <row r="37" spans="4:12" x14ac:dyDescent="0.3">
      <c r="D37" s="26" t="s">
        <v>44</v>
      </c>
      <c r="E37" s="4" t="s">
        <v>37</v>
      </c>
      <c r="F37" s="38">
        <v>60</v>
      </c>
      <c r="G37" s="39"/>
      <c r="H37" s="39"/>
      <c r="I37" s="39"/>
      <c r="J37" s="39"/>
      <c r="K37" s="40"/>
      <c r="L37" s="25" t="s">
        <v>38</v>
      </c>
    </row>
    <row r="38" spans="4:12" ht="15" thickBot="1" x14ac:dyDescent="0.35">
      <c r="D38" s="26" t="s">
        <v>51</v>
      </c>
      <c r="E38" s="4" t="s">
        <v>66</v>
      </c>
      <c r="F38" s="16">
        <f>ROUND($F$14+$F$20-F$36,2)</f>
        <v>139.38</v>
      </c>
      <c r="G38" s="16">
        <f t="shared" ref="G38:K38" si="4">ROUND($F$14+$F$20-G$36,2)</f>
        <v>135.37</v>
      </c>
      <c r="H38" s="16">
        <f t="shared" si="4"/>
        <v>131.46</v>
      </c>
      <c r="I38" s="16">
        <f t="shared" si="4"/>
        <v>127.45</v>
      </c>
      <c r="J38" s="16">
        <f t="shared" si="4"/>
        <v>123.44</v>
      </c>
      <c r="K38" s="16">
        <f t="shared" si="4"/>
        <v>119.33</v>
      </c>
      <c r="L38" s="25" t="s">
        <v>7</v>
      </c>
    </row>
    <row r="39" spans="4:12" x14ac:dyDescent="0.3">
      <c r="D39" s="59" t="s">
        <v>52</v>
      </c>
      <c r="E39" s="13" t="s">
        <v>41</v>
      </c>
      <c r="F39" s="17">
        <f>ROUND(10^((F$38 - 32.4 - 20*LOG10($F$37))/21),0)</f>
        <v>2517</v>
      </c>
      <c r="G39" s="18">
        <f t="shared" ref="G39:K39" si="5">ROUND(10^((G$38 - 32.4 - 20*LOG10($F$37))/21),0)</f>
        <v>1621</v>
      </c>
      <c r="H39" s="18">
        <f t="shared" si="5"/>
        <v>1056</v>
      </c>
      <c r="I39" s="18">
        <f t="shared" si="5"/>
        <v>680</v>
      </c>
      <c r="J39" s="18">
        <f t="shared" si="5"/>
        <v>438</v>
      </c>
      <c r="K39" s="19">
        <f t="shared" si="5"/>
        <v>279</v>
      </c>
      <c r="L39" s="14" t="s">
        <v>42</v>
      </c>
    </row>
    <row r="40" spans="4:12" ht="15" thickBot="1" x14ac:dyDescent="0.35">
      <c r="D40" s="60"/>
      <c r="E40" s="13" t="s">
        <v>43</v>
      </c>
      <c r="F40" s="20">
        <f>ROUND(10^((F$38 - 22.4 - 21.3*LOG10($F$37))/35.3),0)</f>
        <v>174</v>
      </c>
      <c r="G40" s="21">
        <f t="shared" ref="G40:K40" si="6">ROUND(10^((G$38 - 22.4 - 21.3*LOG10($F$37))/35.3),0)</f>
        <v>134</v>
      </c>
      <c r="H40" s="21">
        <f t="shared" si="6"/>
        <v>104</v>
      </c>
      <c r="I40" s="21">
        <f t="shared" si="6"/>
        <v>80</v>
      </c>
      <c r="J40" s="21">
        <f t="shared" si="6"/>
        <v>62</v>
      </c>
      <c r="K40" s="22">
        <f t="shared" si="6"/>
        <v>47</v>
      </c>
      <c r="L40" s="15" t="s">
        <v>42</v>
      </c>
    </row>
  </sheetData>
  <mergeCells count="28">
    <mergeCell ref="D39:D40"/>
    <mergeCell ref="D34:D35"/>
    <mergeCell ref="E34:E35"/>
    <mergeCell ref="F34:F35"/>
    <mergeCell ref="G34:G35"/>
    <mergeCell ref="F27:K27"/>
    <mergeCell ref="J34:J35"/>
    <mergeCell ref="K34:K35"/>
    <mergeCell ref="L34:L35"/>
    <mergeCell ref="F37:K37"/>
    <mergeCell ref="H34:H35"/>
    <mergeCell ref="I34:I35"/>
    <mergeCell ref="D2:G2"/>
    <mergeCell ref="D3:G3"/>
    <mergeCell ref="D4:G4"/>
    <mergeCell ref="D5:G5"/>
    <mergeCell ref="D33:E33"/>
    <mergeCell ref="F33:K33"/>
    <mergeCell ref="D7:E7"/>
    <mergeCell ref="D8:D9"/>
    <mergeCell ref="E8:E9"/>
    <mergeCell ref="D16:E16"/>
    <mergeCell ref="D17:D18"/>
    <mergeCell ref="E17:E18"/>
    <mergeCell ref="D23:E23"/>
    <mergeCell ref="F23:K23"/>
    <mergeCell ref="F25:K25"/>
    <mergeCell ref="F26:K26"/>
  </mergeCell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C077F3-DFAA-4747-AC6E-C1A35105AB87}">
  <dimension ref="C4:L40"/>
  <sheetViews>
    <sheetView workbookViewId="0">
      <selection activeCell="L33" sqref="L33"/>
    </sheetView>
  </sheetViews>
  <sheetFormatPr defaultRowHeight="14.4" x14ac:dyDescent="0.3"/>
  <cols>
    <col min="3" max="3" width="18.44140625" customWidth="1"/>
  </cols>
  <sheetData>
    <row r="4" spans="3:10" x14ac:dyDescent="0.3">
      <c r="C4" s="8" t="s">
        <v>68</v>
      </c>
      <c r="D4" s="28" t="s">
        <v>25</v>
      </c>
      <c r="E4" s="28">
        <v>120</v>
      </c>
      <c r="F4" s="28">
        <v>240</v>
      </c>
      <c r="G4" s="28">
        <v>480</v>
      </c>
      <c r="H4" s="28">
        <v>960</v>
      </c>
      <c r="I4" s="28">
        <v>1920</v>
      </c>
      <c r="J4" s="28">
        <v>3840</v>
      </c>
    </row>
    <row r="5" spans="3:10" x14ac:dyDescent="0.3">
      <c r="C5" s="61" t="s">
        <v>69</v>
      </c>
      <c r="D5" s="28" t="s">
        <v>73</v>
      </c>
      <c r="E5" s="28">
        <v>0.9</v>
      </c>
      <c r="F5" s="28">
        <v>0.9</v>
      </c>
      <c r="G5" s="28">
        <v>0.9</v>
      </c>
      <c r="H5" s="28">
        <v>0.9</v>
      </c>
      <c r="I5" s="28">
        <v>1</v>
      </c>
      <c r="J5" s="28">
        <v>1</v>
      </c>
    </row>
    <row r="6" spans="3:10" x14ac:dyDescent="0.3">
      <c r="C6" s="61"/>
      <c r="D6" s="28" t="s">
        <v>74</v>
      </c>
      <c r="E6" s="28">
        <v>7</v>
      </c>
      <c r="F6" s="28">
        <v>6.7</v>
      </c>
      <c r="G6" s="28">
        <v>6.7</v>
      </c>
      <c r="H6" s="28">
        <v>6.7</v>
      </c>
      <c r="I6" s="28">
        <v>6.7</v>
      </c>
      <c r="J6" s="28">
        <v>6.7</v>
      </c>
    </row>
    <row r="7" spans="3:10" x14ac:dyDescent="0.3">
      <c r="C7" s="61"/>
      <c r="D7" s="28" t="s">
        <v>75</v>
      </c>
      <c r="E7" s="28">
        <v>12.8</v>
      </c>
      <c r="F7" s="28">
        <v>11.6</v>
      </c>
      <c r="G7" s="28">
        <v>11.6</v>
      </c>
      <c r="H7" s="28">
        <v>11.6</v>
      </c>
      <c r="I7" s="28">
        <v>11.6</v>
      </c>
      <c r="J7" s="28">
        <v>11.5</v>
      </c>
    </row>
    <row r="8" spans="3:10" x14ac:dyDescent="0.3">
      <c r="C8" s="61"/>
      <c r="D8" s="28" t="s">
        <v>76</v>
      </c>
      <c r="E8" s="28" t="s">
        <v>79</v>
      </c>
      <c r="F8" s="28">
        <v>18</v>
      </c>
      <c r="G8" s="28">
        <v>17.100000000000001</v>
      </c>
      <c r="H8" s="28">
        <v>17</v>
      </c>
      <c r="I8" s="28">
        <v>17</v>
      </c>
      <c r="J8" s="28">
        <v>16.899999999999999</v>
      </c>
    </row>
    <row r="9" spans="3:10" x14ac:dyDescent="0.3">
      <c r="C9" s="61" t="s">
        <v>70</v>
      </c>
      <c r="D9" s="28" t="s">
        <v>73</v>
      </c>
      <c r="E9" s="28">
        <v>1.6</v>
      </c>
      <c r="F9" s="28">
        <v>1.6</v>
      </c>
      <c r="G9" s="28">
        <v>1.9</v>
      </c>
      <c r="H9" s="28">
        <v>2.2999999999999998</v>
      </c>
      <c r="I9" s="28">
        <v>2.2000000000000002</v>
      </c>
      <c r="J9" s="28">
        <v>1.9</v>
      </c>
    </row>
    <row r="10" spans="3:10" x14ac:dyDescent="0.3">
      <c r="C10" s="61"/>
      <c r="D10" s="28" t="s">
        <v>74</v>
      </c>
      <c r="E10" s="28" t="s">
        <v>79</v>
      </c>
      <c r="F10" s="28" t="s">
        <v>79</v>
      </c>
      <c r="G10" s="28" t="s">
        <v>79</v>
      </c>
      <c r="H10" s="28" t="s">
        <v>79</v>
      </c>
      <c r="I10" s="28" t="s">
        <v>79</v>
      </c>
      <c r="J10" s="28" t="s">
        <v>79</v>
      </c>
    </row>
    <row r="11" spans="3:10" x14ac:dyDescent="0.3">
      <c r="C11" s="61"/>
      <c r="D11" s="28" t="s">
        <v>75</v>
      </c>
      <c r="E11" s="28" t="s">
        <v>79</v>
      </c>
      <c r="F11" s="28" t="s">
        <v>79</v>
      </c>
      <c r="G11" s="28" t="s">
        <v>79</v>
      </c>
      <c r="H11" s="28" t="s">
        <v>79</v>
      </c>
      <c r="I11" s="28" t="s">
        <v>79</v>
      </c>
      <c r="J11" s="28" t="s">
        <v>79</v>
      </c>
    </row>
    <row r="12" spans="3:10" x14ac:dyDescent="0.3">
      <c r="C12" s="61"/>
      <c r="D12" s="28" t="s">
        <v>76</v>
      </c>
      <c r="E12" s="28" t="s">
        <v>79</v>
      </c>
      <c r="F12" s="28" t="s">
        <v>79</v>
      </c>
      <c r="G12" s="28" t="s">
        <v>79</v>
      </c>
      <c r="H12" s="28" t="s">
        <v>79</v>
      </c>
      <c r="I12" s="28" t="s">
        <v>79</v>
      </c>
      <c r="J12" s="28" t="s">
        <v>79</v>
      </c>
    </row>
    <row r="13" spans="3:10" x14ac:dyDescent="0.3">
      <c r="C13" s="61" t="s">
        <v>71</v>
      </c>
      <c r="D13" s="28" t="s">
        <v>73</v>
      </c>
      <c r="E13" s="28">
        <v>0.9</v>
      </c>
      <c r="F13" s="28">
        <v>0.9</v>
      </c>
      <c r="G13" s="28">
        <v>0.9</v>
      </c>
      <c r="H13" s="28">
        <v>0.9</v>
      </c>
      <c r="I13" s="28">
        <v>1</v>
      </c>
      <c r="J13" s="28">
        <v>1</v>
      </c>
    </row>
    <row r="14" spans="3:10" x14ac:dyDescent="0.3">
      <c r="C14" s="61"/>
      <c r="D14" s="28" t="s">
        <v>74</v>
      </c>
      <c r="E14" s="28">
        <v>7.4</v>
      </c>
      <c r="F14" s="28">
        <v>7.4</v>
      </c>
      <c r="G14" s="28">
        <v>7.1</v>
      </c>
      <c r="H14" s="28">
        <v>6.8</v>
      </c>
      <c r="I14" s="28">
        <v>6.6</v>
      </c>
      <c r="J14" s="28">
        <v>6.6</v>
      </c>
    </row>
    <row r="15" spans="3:10" x14ac:dyDescent="0.3">
      <c r="C15" s="61"/>
      <c r="D15" s="28" t="s">
        <v>75</v>
      </c>
      <c r="E15" s="28" t="s">
        <v>79</v>
      </c>
      <c r="F15" s="28" t="s">
        <v>79</v>
      </c>
      <c r="G15" s="28" t="s">
        <v>79</v>
      </c>
      <c r="H15" s="28">
        <v>13.9</v>
      </c>
      <c r="I15" s="28">
        <v>11.8</v>
      </c>
      <c r="J15" s="28">
        <v>11.6</v>
      </c>
    </row>
    <row r="16" spans="3:10" x14ac:dyDescent="0.3">
      <c r="C16" s="61"/>
      <c r="D16" s="28" t="s">
        <v>76</v>
      </c>
      <c r="E16" s="28" t="s">
        <v>79</v>
      </c>
      <c r="F16" s="28" t="s">
        <v>79</v>
      </c>
      <c r="G16" s="28" t="s">
        <v>79</v>
      </c>
      <c r="H16" s="28" t="s">
        <v>79</v>
      </c>
      <c r="I16" s="28">
        <v>20.8</v>
      </c>
      <c r="J16" s="28">
        <v>17.600000000000001</v>
      </c>
    </row>
    <row r="17" spans="3:12" x14ac:dyDescent="0.3">
      <c r="C17" s="61" t="s">
        <v>72</v>
      </c>
      <c r="D17" s="28" t="s">
        <v>73</v>
      </c>
      <c r="E17" s="28">
        <v>1.1000000000000001</v>
      </c>
      <c r="F17" s="28">
        <v>1.1000000000000001</v>
      </c>
      <c r="G17" s="28">
        <v>1.1000000000000001</v>
      </c>
      <c r="H17" s="28">
        <v>1.1000000000000001</v>
      </c>
      <c r="I17" s="28">
        <v>1.1000000000000001</v>
      </c>
      <c r="J17" s="28">
        <v>1.2</v>
      </c>
    </row>
    <row r="18" spans="3:12" x14ac:dyDescent="0.3">
      <c r="C18" s="61"/>
      <c r="D18" s="4" t="s">
        <v>74</v>
      </c>
      <c r="E18" s="4">
        <v>6.9</v>
      </c>
      <c r="F18" s="4">
        <v>6.9</v>
      </c>
      <c r="G18" s="4">
        <v>6.8</v>
      </c>
      <c r="H18" s="4">
        <v>6.8</v>
      </c>
      <c r="I18" s="4">
        <v>6.8</v>
      </c>
      <c r="J18" s="4">
        <v>6.9</v>
      </c>
      <c r="L18" t="s">
        <v>84</v>
      </c>
    </row>
    <row r="19" spans="3:12" x14ac:dyDescent="0.3">
      <c r="C19" s="61"/>
      <c r="D19" s="28" t="s">
        <v>75</v>
      </c>
      <c r="E19" s="28">
        <v>12.6</v>
      </c>
      <c r="F19" s="28">
        <v>12.4</v>
      </c>
      <c r="G19" s="28">
        <v>12.2</v>
      </c>
      <c r="H19" s="28">
        <v>12.1</v>
      </c>
      <c r="I19" s="28">
        <v>11.8</v>
      </c>
      <c r="J19" s="28">
        <v>11.8</v>
      </c>
    </row>
    <row r="20" spans="3:12" x14ac:dyDescent="0.3">
      <c r="C20" s="61"/>
      <c r="D20" s="28" t="s">
        <v>76</v>
      </c>
      <c r="E20" s="28">
        <v>19.899999999999999</v>
      </c>
      <c r="F20" s="28">
        <v>18.899999999999999</v>
      </c>
      <c r="G20" s="28">
        <v>18.3</v>
      </c>
      <c r="H20" s="28">
        <v>17.7</v>
      </c>
      <c r="I20" s="28">
        <v>17.600000000000001</v>
      </c>
      <c r="J20" s="28">
        <v>17.600000000000001</v>
      </c>
    </row>
    <row r="24" spans="3:12" x14ac:dyDescent="0.3">
      <c r="C24" s="8" t="s">
        <v>78</v>
      </c>
      <c r="D24" s="28" t="s">
        <v>25</v>
      </c>
      <c r="E24" s="28">
        <v>120</v>
      </c>
      <c r="F24" s="28">
        <v>240</v>
      </c>
      <c r="G24" s="28">
        <v>480</v>
      </c>
      <c r="H24" s="28">
        <v>960</v>
      </c>
      <c r="I24" s="28">
        <v>1920</v>
      </c>
      <c r="J24" s="28">
        <v>3840</v>
      </c>
    </row>
    <row r="25" spans="3:12" x14ac:dyDescent="0.3">
      <c r="C25" s="61" t="s">
        <v>69</v>
      </c>
      <c r="D25" s="28" t="s">
        <v>73</v>
      </c>
      <c r="E25" s="28">
        <v>1</v>
      </c>
      <c r="F25" s="28">
        <v>0.9</v>
      </c>
      <c r="G25" s="28">
        <v>0.9</v>
      </c>
      <c r="H25" s="28">
        <v>0.9</v>
      </c>
      <c r="I25" s="28">
        <v>0.9</v>
      </c>
      <c r="J25" s="28">
        <v>1</v>
      </c>
    </row>
    <row r="26" spans="3:12" x14ac:dyDescent="0.3">
      <c r="C26" s="61"/>
      <c r="D26" s="28" t="s">
        <v>74</v>
      </c>
      <c r="E26" s="28">
        <v>7</v>
      </c>
      <c r="F26" s="28">
        <v>6.7</v>
      </c>
      <c r="G26" s="28">
        <v>6.7</v>
      </c>
      <c r="H26" s="28">
        <v>6.7</v>
      </c>
      <c r="I26" s="28">
        <v>6.7</v>
      </c>
      <c r="J26" s="28">
        <v>6.7</v>
      </c>
    </row>
    <row r="27" spans="3:12" x14ac:dyDescent="0.3">
      <c r="C27" s="61"/>
      <c r="D27" s="28" t="s">
        <v>75</v>
      </c>
      <c r="E27" s="28">
        <v>12.8</v>
      </c>
      <c r="F27" s="28">
        <v>11.7</v>
      </c>
      <c r="G27" s="28">
        <v>11.6</v>
      </c>
      <c r="H27" s="28">
        <v>11.5</v>
      </c>
      <c r="I27" s="28">
        <v>11.5</v>
      </c>
      <c r="J27" s="28">
        <v>11.5</v>
      </c>
    </row>
    <row r="28" spans="3:12" x14ac:dyDescent="0.3">
      <c r="C28" s="61"/>
      <c r="D28" s="28" t="s">
        <v>76</v>
      </c>
      <c r="E28" s="28" t="s">
        <v>79</v>
      </c>
      <c r="F28" s="28">
        <v>18</v>
      </c>
      <c r="G28" s="28">
        <v>17.100000000000001</v>
      </c>
      <c r="H28" s="28">
        <v>17</v>
      </c>
      <c r="I28" s="28">
        <v>17</v>
      </c>
      <c r="J28" s="28">
        <v>16.899999999999999</v>
      </c>
    </row>
    <row r="29" spans="3:12" x14ac:dyDescent="0.3">
      <c r="C29" s="61" t="s">
        <v>70</v>
      </c>
      <c r="D29" s="28" t="s">
        <v>73</v>
      </c>
      <c r="E29" s="28">
        <v>1.6</v>
      </c>
      <c r="F29" s="28">
        <v>1.7</v>
      </c>
      <c r="G29" s="28">
        <v>2</v>
      </c>
      <c r="H29" s="28">
        <v>2.4</v>
      </c>
      <c r="I29" s="28">
        <v>2.2000000000000002</v>
      </c>
      <c r="J29" s="28">
        <v>1.9</v>
      </c>
    </row>
    <row r="30" spans="3:12" x14ac:dyDescent="0.3">
      <c r="C30" s="61"/>
      <c r="D30" s="28" t="s">
        <v>74</v>
      </c>
      <c r="E30" s="28" t="s">
        <v>79</v>
      </c>
      <c r="F30" s="28" t="s">
        <v>79</v>
      </c>
      <c r="G30" s="28" t="s">
        <v>79</v>
      </c>
      <c r="H30" s="28" t="s">
        <v>79</v>
      </c>
      <c r="I30" s="28" t="s">
        <v>79</v>
      </c>
      <c r="J30" s="28" t="s">
        <v>79</v>
      </c>
    </row>
    <row r="31" spans="3:12" x14ac:dyDescent="0.3">
      <c r="C31" s="61"/>
      <c r="D31" s="28" t="s">
        <v>75</v>
      </c>
      <c r="E31" s="28" t="s">
        <v>79</v>
      </c>
      <c r="F31" s="28" t="s">
        <v>79</v>
      </c>
      <c r="G31" s="28" t="s">
        <v>79</v>
      </c>
      <c r="H31" s="28" t="s">
        <v>79</v>
      </c>
      <c r="I31" s="28" t="s">
        <v>79</v>
      </c>
      <c r="J31" s="28" t="s">
        <v>79</v>
      </c>
    </row>
    <row r="32" spans="3:12" x14ac:dyDescent="0.3">
      <c r="C32" s="61"/>
      <c r="D32" s="28" t="s">
        <v>76</v>
      </c>
      <c r="E32" s="28" t="s">
        <v>79</v>
      </c>
      <c r="F32" s="28" t="s">
        <v>79</v>
      </c>
      <c r="G32" s="28" t="s">
        <v>79</v>
      </c>
      <c r="H32" s="28" t="s">
        <v>79</v>
      </c>
      <c r="I32" s="28" t="s">
        <v>79</v>
      </c>
      <c r="J32" s="28" t="s">
        <v>79</v>
      </c>
    </row>
    <row r="33" spans="3:12" x14ac:dyDescent="0.3">
      <c r="C33" s="61" t="s">
        <v>71</v>
      </c>
      <c r="D33" s="28" t="s">
        <v>73</v>
      </c>
      <c r="E33" s="28">
        <v>1.5</v>
      </c>
      <c r="F33" s="28">
        <v>1.4</v>
      </c>
      <c r="G33" s="28">
        <v>1.4</v>
      </c>
      <c r="H33" s="28">
        <v>1.3</v>
      </c>
      <c r="I33" s="28">
        <v>0.8</v>
      </c>
      <c r="J33" s="28">
        <v>0.9</v>
      </c>
    </row>
    <row r="34" spans="3:12" x14ac:dyDescent="0.3">
      <c r="C34" s="61"/>
      <c r="D34" s="28" t="s">
        <v>74</v>
      </c>
      <c r="E34" s="28">
        <v>7.9</v>
      </c>
      <c r="F34" s="28">
        <v>7.7</v>
      </c>
      <c r="G34" s="28">
        <v>7.6</v>
      </c>
      <c r="H34" s="28">
        <v>7.4</v>
      </c>
      <c r="I34" s="28">
        <v>6.5</v>
      </c>
      <c r="J34" s="28">
        <v>6.8</v>
      </c>
    </row>
    <row r="35" spans="3:12" x14ac:dyDescent="0.3">
      <c r="C35" s="61"/>
      <c r="D35" s="28" t="s">
        <v>75</v>
      </c>
      <c r="E35" s="28">
        <v>13.9</v>
      </c>
      <c r="F35" s="28">
        <v>13.1</v>
      </c>
      <c r="G35" s="28">
        <v>12.8</v>
      </c>
      <c r="H35" s="28">
        <v>12.8</v>
      </c>
      <c r="I35" s="28">
        <v>11.7</v>
      </c>
      <c r="J35" s="28">
        <v>11.8</v>
      </c>
    </row>
    <row r="36" spans="3:12" x14ac:dyDescent="0.3">
      <c r="C36" s="61"/>
      <c r="D36" s="28" t="s">
        <v>76</v>
      </c>
      <c r="E36" s="28" t="s">
        <v>79</v>
      </c>
      <c r="F36" s="28">
        <v>22.8</v>
      </c>
      <c r="G36" s="28">
        <v>20.100000000000001</v>
      </c>
      <c r="H36" s="28">
        <v>19.3</v>
      </c>
      <c r="I36" s="28">
        <v>17.5</v>
      </c>
      <c r="J36" s="28">
        <v>17.7</v>
      </c>
    </row>
    <row r="37" spans="3:12" x14ac:dyDescent="0.3">
      <c r="C37" s="61" t="s">
        <v>72</v>
      </c>
      <c r="D37" s="28" t="s">
        <v>73</v>
      </c>
      <c r="E37" s="28">
        <v>0.88</v>
      </c>
      <c r="F37" s="28">
        <v>0.86</v>
      </c>
      <c r="G37" s="28">
        <v>0.81</v>
      </c>
      <c r="H37" s="28">
        <v>0.75</v>
      </c>
      <c r="I37" s="28">
        <v>0.84</v>
      </c>
      <c r="J37" s="28">
        <v>0.91</v>
      </c>
    </row>
    <row r="38" spans="3:12" x14ac:dyDescent="0.3">
      <c r="C38" s="61"/>
      <c r="D38" s="4" t="s">
        <v>74</v>
      </c>
      <c r="E38" s="4">
        <v>7</v>
      </c>
      <c r="F38" s="4">
        <v>6.9</v>
      </c>
      <c r="G38" s="4">
        <v>6.9</v>
      </c>
      <c r="H38" s="4">
        <v>6.6</v>
      </c>
      <c r="I38" s="4">
        <v>6.6</v>
      </c>
      <c r="J38" s="4">
        <v>6.7</v>
      </c>
      <c r="L38" t="s">
        <v>84</v>
      </c>
    </row>
    <row r="39" spans="3:12" x14ac:dyDescent="0.3">
      <c r="C39" s="61"/>
      <c r="D39" s="28" t="s">
        <v>75</v>
      </c>
      <c r="E39" s="28">
        <v>12.4</v>
      </c>
      <c r="F39" s="28">
        <v>12.2</v>
      </c>
      <c r="G39" s="28">
        <v>12.1</v>
      </c>
      <c r="H39" s="28">
        <v>12.1</v>
      </c>
      <c r="I39" s="28">
        <v>11.9</v>
      </c>
      <c r="J39" s="28">
        <v>11.6</v>
      </c>
    </row>
    <row r="40" spans="3:12" x14ac:dyDescent="0.3">
      <c r="C40" s="61"/>
      <c r="D40" s="28" t="s">
        <v>76</v>
      </c>
      <c r="E40" s="28">
        <v>19.5</v>
      </c>
      <c r="F40" s="28">
        <v>18.3</v>
      </c>
      <c r="G40" s="28">
        <v>17.8</v>
      </c>
      <c r="H40" s="28">
        <v>17.600000000000001</v>
      </c>
      <c r="I40" s="28">
        <v>17.600000000000001</v>
      </c>
      <c r="J40" s="28">
        <v>17.7</v>
      </c>
    </row>
  </sheetData>
  <mergeCells count="8">
    <mergeCell ref="C33:C36"/>
    <mergeCell ref="C37:C40"/>
    <mergeCell ref="C5:C8"/>
    <mergeCell ref="C9:C12"/>
    <mergeCell ref="C13:C16"/>
    <mergeCell ref="C17:C20"/>
    <mergeCell ref="C25:C28"/>
    <mergeCell ref="C29:C32"/>
  </mergeCells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F4545E-8C17-4762-864F-CAD0E82F1982}">
  <dimension ref="C3:F14"/>
  <sheetViews>
    <sheetView workbookViewId="0">
      <selection activeCell="F14" sqref="F14"/>
    </sheetView>
  </sheetViews>
  <sheetFormatPr defaultRowHeight="14.4" x14ac:dyDescent="0.3"/>
  <cols>
    <col min="3" max="3" width="13.33203125" customWidth="1"/>
    <col min="4" max="4" width="11.109375" customWidth="1"/>
  </cols>
  <sheetData>
    <row r="3" spans="3:6" x14ac:dyDescent="0.3">
      <c r="C3" s="8" t="s">
        <v>86</v>
      </c>
    </row>
    <row r="4" spans="3:6" x14ac:dyDescent="0.3">
      <c r="C4" s="8" t="s">
        <v>87</v>
      </c>
    </row>
    <row r="7" spans="3:6" x14ac:dyDescent="0.3">
      <c r="C7" s="44" t="s">
        <v>88</v>
      </c>
      <c r="D7" s="44"/>
      <c r="E7" s="4" t="s">
        <v>89</v>
      </c>
    </row>
    <row r="8" spans="3:6" x14ac:dyDescent="0.3">
      <c r="C8" s="61" t="s">
        <v>78</v>
      </c>
      <c r="D8" s="29" t="s">
        <v>90</v>
      </c>
      <c r="E8" s="32">
        <v>0</v>
      </c>
    </row>
    <row r="9" spans="3:6" x14ac:dyDescent="0.3">
      <c r="C9" s="61"/>
      <c r="D9" s="29" t="s">
        <v>73</v>
      </c>
      <c r="E9" s="32">
        <v>0</v>
      </c>
    </row>
    <row r="10" spans="3:6" x14ac:dyDescent="0.3">
      <c r="C10" s="61"/>
      <c r="D10" s="29" t="s">
        <v>74</v>
      </c>
      <c r="E10" s="33">
        <v>4.5</v>
      </c>
      <c r="F10" t="s">
        <v>94</v>
      </c>
    </row>
    <row r="11" spans="3:6" x14ac:dyDescent="0.3">
      <c r="C11" s="61"/>
      <c r="D11" s="29" t="s">
        <v>75</v>
      </c>
      <c r="E11" s="32">
        <v>6.5</v>
      </c>
    </row>
    <row r="12" spans="3:6" x14ac:dyDescent="0.3">
      <c r="C12" s="61" t="s">
        <v>68</v>
      </c>
      <c r="D12" s="29" t="s">
        <v>73</v>
      </c>
      <c r="E12" s="32">
        <v>5</v>
      </c>
    </row>
    <row r="13" spans="3:6" x14ac:dyDescent="0.3">
      <c r="C13" s="61"/>
      <c r="D13" s="29" t="s">
        <v>74</v>
      </c>
      <c r="E13" s="33">
        <v>6.5</v>
      </c>
      <c r="F13" t="s">
        <v>94</v>
      </c>
    </row>
    <row r="14" spans="3:6" x14ac:dyDescent="0.3">
      <c r="C14" s="61"/>
      <c r="D14" s="29" t="s">
        <v>75</v>
      </c>
      <c r="E14" s="32">
        <v>9</v>
      </c>
    </row>
  </sheetData>
  <mergeCells count="3">
    <mergeCell ref="C7:D7"/>
    <mergeCell ref="C8:C11"/>
    <mergeCell ref="C12:C14"/>
  </mergeCells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F6DD94-D3F9-46BB-9B1D-53A6DF1B3600}">
  <dimension ref="A1"/>
  <sheetViews>
    <sheetView topLeftCell="A10" workbookViewId="0">
      <selection activeCell="M15" sqref="M15"/>
    </sheetView>
  </sheetViews>
  <sheetFormatPr defaultRowHeight="14.4" x14ac:dyDescent="0.3"/>
  <sheetData/>
  <pageMargins left="0.7" right="0.7" top="0.75" bottom="0.75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Asiakirja" ma:contentTypeID="0x01010023C3957F798C8642AA79AB988D308DC3" ma:contentTypeVersion="16" ma:contentTypeDescription="Luo uusi asiakirja." ma:contentTypeScope="" ma:versionID="171268cab3ce78f601393b89811d0330">
  <xsd:schema xmlns:xsd="http://www.w3.org/2001/XMLSchema" xmlns:xs="http://www.w3.org/2001/XMLSchema" xmlns:p="http://schemas.microsoft.com/office/2006/metadata/properties" xmlns:ns3="d5390fe5-3b9b-4b55-a3f5-ec6978f72b8e" xmlns:ns4="34c8eb9c-97f8-4f57-9c95-58a7a4705071" targetNamespace="http://schemas.microsoft.com/office/2006/metadata/properties" ma:root="true" ma:fieldsID="872ecbc813a0dbdb9ad331f12ed5004f" ns3:_="" ns4:_="">
    <xsd:import namespace="d5390fe5-3b9b-4b55-a3f5-ec6978f72b8e"/>
    <xsd:import namespace="34c8eb9c-97f8-4f57-9c95-58a7a4705071"/>
    <xsd:element name="properties">
      <xsd:complexType>
        <xsd:sequence>
          <xsd:element name="documentManagement">
            <xsd:complexType>
              <xsd:all>
                <xsd:element ref="ns3:MigrationWizId" minOccurs="0"/>
                <xsd:element ref="ns3:MigrationWizIdPermissions" minOccurs="0"/>
                <xsd:element ref="ns3:MigrationWizIdPermissionLevels" minOccurs="0"/>
                <xsd:element ref="ns3:MigrationWizIdDocumentLibraryPermissions" minOccurs="0"/>
                <xsd:element ref="ns3:MigrationWizIdSecurityGroup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Locatio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390fe5-3b9b-4b55-a3f5-ec6978f72b8e" elementFormDefault="qualified">
    <xsd:import namespace="http://schemas.microsoft.com/office/2006/documentManagement/types"/>
    <xsd:import namespace="http://schemas.microsoft.com/office/infopath/2007/PartnerControls"/>
    <xsd:element name="MigrationWizId" ma:index="8" nillable="true" ma:displayName="MigrationWizId" ma:internalName="MigrationWizId">
      <xsd:simpleType>
        <xsd:restriction base="dms:Text"/>
      </xsd:simpleType>
    </xsd:element>
    <xsd:element name="MigrationWizIdPermissions" ma:index="9" nillable="true" ma:displayName="MigrationWizIdPermissions" ma:internalName="MigrationWizIdPermissions">
      <xsd:simpleType>
        <xsd:restriction base="dms:Text"/>
      </xsd:simpleType>
    </xsd:element>
    <xsd:element name="MigrationWizIdPermissionLevels" ma:index="10" nillable="true" ma:displayName="MigrationWizIdPermissionLevels" ma:internalName="MigrationWizIdPermissionLevels">
      <xsd:simpleType>
        <xsd:restriction base="dms:Text"/>
      </xsd:simpleType>
    </xsd:element>
    <xsd:element name="MigrationWizIdDocumentLibraryPermissions" ma:index="11" nillable="true" ma:displayName="MigrationWizIdDocumentLibraryPermissions" ma:internalName="MigrationWizIdDocumentLibraryPermissions">
      <xsd:simpleType>
        <xsd:restriction base="dms:Text"/>
      </xsd:simpleType>
    </xsd:element>
    <xsd:element name="MigrationWizIdSecurityGroups" ma:index="12" nillable="true" ma:displayName="MigrationWizIdSecurityGroups" ma:internalName="MigrationWizIdSecurityGroups">
      <xsd:simpleType>
        <xsd:restriction base="dms:Text"/>
      </xsd:simpleType>
    </xsd:element>
    <xsd:element name="MediaServiceMetadata" ma:index="13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GenerationTime" ma:index="2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3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4c8eb9c-97f8-4f57-9c95-58a7a4705071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Jaettu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Jakamisen tiedot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1" nillable="true" ma:displayName="Jakamisvihjeen hajautus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isältölaji"/>
        <xsd:element ref="dc:title" minOccurs="0" maxOccurs="1" ma:index="4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MigrationWizIdDocumentLibraryPermissions xmlns="d5390fe5-3b9b-4b55-a3f5-ec6978f72b8e" xsi:nil="true"/>
    <MigrationWizIdPermissions xmlns="d5390fe5-3b9b-4b55-a3f5-ec6978f72b8e" xsi:nil="true"/>
    <MigrationWizIdSecurityGroups xmlns="d5390fe5-3b9b-4b55-a3f5-ec6978f72b8e" xsi:nil="true"/>
    <MigrationWizIdPermissionLevels xmlns="d5390fe5-3b9b-4b55-a3f5-ec6978f72b8e" xsi:nil="true"/>
    <MigrationWizId xmlns="d5390fe5-3b9b-4b55-a3f5-ec6978f72b8e" xsi:nil="true"/>
  </documentManagement>
</p:properties>
</file>

<file path=customXml/itemProps1.xml><?xml version="1.0" encoding="utf-8"?>
<ds:datastoreItem xmlns:ds="http://schemas.openxmlformats.org/officeDocument/2006/customXml" ds:itemID="{401CDACC-C551-4C2F-A3C8-5A401A310FB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811E99A-98B6-410E-936C-06C5A7C9F2A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5390fe5-3b9b-4b55-a3f5-ec6978f72b8e"/>
    <ds:schemaRef ds:uri="34c8eb9c-97f8-4f57-9c95-58a7a470507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4FB4222-2B5D-4DF0-9A1A-61C82649332B}">
  <ds:schemaRefs>
    <ds:schemaRef ds:uri="http://purl.org/dc/elements/1.1/"/>
    <ds:schemaRef ds:uri="http://schemas.openxmlformats.org/package/2006/metadata/core-properties"/>
    <ds:schemaRef ds:uri="http://purl.org/dc/terms/"/>
    <ds:schemaRef ds:uri="http://schemas.microsoft.com/office/infopath/2007/PartnerControls"/>
    <ds:schemaRef ds:uri="34c8eb9c-97f8-4f57-9c95-58a7a4705071"/>
    <ds:schemaRef ds:uri="http://schemas.microsoft.com/office/2006/documentManagement/types"/>
    <ds:schemaRef ds:uri="http://schemas.microsoft.com/office/2006/metadata/properties"/>
    <ds:schemaRef ds:uri="d5390fe5-3b9b-4b55-a3f5-ec6978f72b8e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LOS link distance summary</vt:lpstr>
      <vt:lpstr>DFT-s-OFDM DL 40dBm EIRP</vt:lpstr>
      <vt:lpstr>DFT-s-OFDM UL 40dBm EIRP</vt:lpstr>
      <vt:lpstr>OFDM DL 40dBm EIRP</vt:lpstr>
      <vt:lpstr>OFDM UL 40dBm EIRP</vt:lpstr>
      <vt:lpstr>DFT-s-OFDM DL PA technology</vt:lpstr>
      <vt:lpstr>DFT-s-OFDM UL PA technology</vt:lpstr>
      <vt:lpstr>OFDM DL PA technology</vt:lpstr>
      <vt:lpstr>OFDM UL PA technology</vt:lpstr>
      <vt:lpstr>SNR required for 10% BLER</vt:lpstr>
      <vt:lpstr>MPR values for FR2 operation</vt:lpstr>
      <vt:lpstr>Example atmospheric gas effects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Levanen, Toni A. (EXT - FI/Oulu)</dc:creator>
  <cp:lastModifiedBy>Levanen, Toni A. (Nokia - FI/Tampere)</cp:lastModifiedBy>
  <dcterms:created xsi:type="dcterms:W3CDTF">2019-10-09T13:09:12Z</dcterms:created>
  <dcterms:modified xsi:type="dcterms:W3CDTF">2020-05-06T07:12:20Z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0x01010023C3957F798C8642AA79AB988D308DC3</vt:lpwstr>
  </property>
  <property fmtid="{D5CDD505-2E9C-101B-9397-08002B2CF9AE}" pid="3" name="MSIP_Label_b1aa2129-79ec-42c0-bfac-e5b7a0374572_Enabled">
    <vt:lpwstr>True</vt:lpwstr>
  </property>
  <property fmtid="{D5CDD505-2E9C-101B-9397-08002B2CF9AE}" pid="4" name="MSIP_Label_b1aa2129-79ec-42c0-bfac-e5b7a0374572_SiteId">
    <vt:lpwstr>5d471751-9675-428d-917b-70f44f9630b0</vt:lpwstr>
  </property>
  <property fmtid="{D5CDD505-2E9C-101B-9397-08002B2CF9AE}" pid="5" name="MSIP_Label_b1aa2129-79ec-42c0-bfac-e5b7a0374572_Owner">
    <vt:lpwstr>toni.a.levanen.ext@nokia.com</vt:lpwstr>
  </property>
  <property fmtid="{D5CDD505-2E9C-101B-9397-08002B2CF9AE}" pid="6" name="MSIP_Label_b1aa2129-79ec-42c0-bfac-e5b7a0374572_SetDate">
    <vt:lpwstr>2019-10-10T12:06:03.7682442Z</vt:lpwstr>
  </property>
  <property fmtid="{D5CDD505-2E9C-101B-9397-08002B2CF9AE}" pid="7" name="MSIP_Label_b1aa2129-79ec-42c0-bfac-e5b7a0374572_Name">
    <vt:lpwstr>Public</vt:lpwstr>
  </property>
  <property fmtid="{D5CDD505-2E9C-101B-9397-08002B2CF9AE}" pid="8" name="MSIP_Label_b1aa2129-79ec-42c0-bfac-e5b7a0374572_Application">
    <vt:lpwstr>Microsoft Azure Information Protection</vt:lpwstr>
  </property>
  <property fmtid="{D5CDD505-2E9C-101B-9397-08002B2CF9AE}" pid="9" name="MSIP_Label_b1aa2129-79ec-42c0-bfac-e5b7a0374572_ActionId">
    <vt:lpwstr>c45e2949-c6ea-405e-83cd-7ca99e940aab</vt:lpwstr>
  </property>
  <property fmtid="{D5CDD505-2E9C-101B-9397-08002B2CF9AE}" pid="10" name="MSIP_Label_b1aa2129-79ec-42c0-bfac-e5b7a0374572_Extended_MSFT_Method">
    <vt:lpwstr>Manual</vt:lpwstr>
  </property>
  <property fmtid="{D5CDD505-2E9C-101B-9397-08002B2CF9AE}" pid="11" name="Sensitivity">
    <vt:lpwstr>Public</vt:lpwstr>
  </property>
</Properties>
</file>